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I Gr" sheetId="1" r:id="rId1"/>
    <sheet name="IIGr" sheetId="2" r:id="rId2"/>
    <sheet name="III Gr" sheetId="3" r:id="rId3"/>
    <sheet name="IV Gr" sheetId="4" r:id="rId4"/>
  </sheets>
  <definedNames/>
  <calcPr fullCalcOnLoad="1"/>
</workbook>
</file>

<file path=xl/sharedStrings.xml><?xml version="1.0" encoding="utf-8"?>
<sst xmlns="http://schemas.openxmlformats.org/spreadsheetml/2006/main" count="512" uniqueCount="179">
  <si>
    <t>Võistleja</t>
  </si>
  <si>
    <t>Võistluse käik</t>
  </si>
  <si>
    <t>Saavutatud tulemused</t>
  </si>
  <si>
    <t>Pere- ja eesnimi</t>
  </si>
  <si>
    <t>Võistkond  Klubi</t>
  </si>
  <si>
    <t>Sincl. koef.</t>
  </si>
  <si>
    <t>Rebimine</t>
  </si>
  <si>
    <t>Tõukamine</t>
  </si>
  <si>
    <t>Summa</t>
  </si>
  <si>
    <t>Punktid</t>
  </si>
  <si>
    <t>R</t>
  </si>
  <si>
    <t>koht</t>
  </si>
  <si>
    <t>T</t>
  </si>
  <si>
    <t>S</t>
  </si>
  <si>
    <t>Sünniaasta</t>
  </si>
  <si>
    <t>Keha kaal</t>
  </si>
  <si>
    <t>Zürii esimees:    /</t>
  </si>
  <si>
    <t>Sekretär:   /</t>
  </si>
  <si>
    <t>kat</t>
  </si>
  <si>
    <t>Tõstekohtunikud:</t>
  </si>
  <si>
    <t>/</t>
  </si>
  <si>
    <t>kat.</t>
  </si>
  <si>
    <t>Sp.jä</t>
  </si>
  <si>
    <t xml:space="preserve">                II   GRUPP</t>
  </si>
  <si>
    <t xml:space="preserve">                IV  GRUPP</t>
  </si>
  <si>
    <t>Ahti Uppin</t>
  </si>
  <si>
    <t>Kalev Pagarand</t>
  </si>
  <si>
    <t>Järvamaa ja Paide linna I lahtised meistrivõistlused</t>
  </si>
  <si>
    <t>Paides</t>
  </si>
  <si>
    <t>17 märts 2007.a.</t>
  </si>
  <si>
    <t xml:space="preserve">                 III  GRUPP</t>
  </si>
  <si>
    <t>Kuni 35kg</t>
  </si>
  <si>
    <t>Kuni 40kg</t>
  </si>
  <si>
    <t>Kuni 45kg</t>
  </si>
  <si>
    <t>Kuni 50kg</t>
  </si>
  <si>
    <t>Neiud</t>
  </si>
  <si>
    <t>Kuni 56kg</t>
  </si>
  <si>
    <t>Kuni 62kg</t>
  </si>
  <si>
    <t>Kuni 69kg</t>
  </si>
  <si>
    <t>Kuni 77kg</t>
  </si>
  <si>
    <t>Kuni 85kg</t>
  </si>
  <si>
    <t>Kuni 94kg</t>
  </si>
  <si>
    <t>Kuni 105kg</t>
  </si>
  <si>
    <t>Kalev pagarand</t>
  </si>
  <si>
    <t>Kalle Talu</t>
  </si>
  <si>
    <t>Vargamäe</t>
  </si>
  <si>
    <t>Kalvi-Kris Randlepp</t>
  </si>
  <si>
    <t>ÜLO</t>
  </si>
  <si>
    <t>Silver Randlepp</t>
  </si>
  <si>
    <t>Kristo Kalmo</t>
  </si>
  <si>
    <t>Kalju</t>
  </si>
  <si>
    <t>Ainar Klimov</t>
  </si>
  <si>
    <t>Taavi Kurilenko</t>
  </si>
  <si>
    <t>JÕUD</t>
  </si>
  <si>
    <t>Heigo Tarassov</t>
  </si>
  <si>
    <t>Ranno Jalast</t>
  </si>
  <si>
    <t>Indrek Jürise</t>
  </si>
  <si>
    <t>Roman Sahhalevits</t>
  </si>
  <si>
    <t>EDU</t>
  </si>
  <si>
    <t>Andres Vaet</t>
  </si>
  <si>
    <t>J</t>
  </si>
  <si>
    <t>1.Urmas Treier</t>
  </si>
  <si>
    <t>2.Aimur Eplik</t>
  </si>
  <si>
    <t>3.Alar Seim</t>
  </si>
  <si>
    <t>47/x</t>
  </si>
  <si>
    <t>50/x</t>
  </si>
  <si>
    <t>20/X</t>
  </si>
  <si>
    <t>55/X</t>
  </si>
  <si>
    <t>23/X</t>
  </si>
  <si>
    <t>33/X</t>
  </si>
  <si>
    <t>Sigrid Liige</t>
  </si>
  <si>
    <t>Ingela Jalast</t>
  </si>
  <si>
    <t>Reivo Keng</t>
  </si>
  <si>
    <t>Raido Pärn</t>
  </si>
  <si>
    <t>Allar Lelumees</t>
  </si>
  <si>
    <t>Thomas Thuimann</t>
  </si>
  <si>
    <t>35/X</t>
  </si>
  <si>
    <t>40/X</t>
  </si>
  <si>
    <t>Gert Velk</t>
  </si>
  <si>
    <t>50/X</t>
  </si>
  <si>
    <t>53/X</t>
  </si>
  <si>
    <t>60/X</t>
  </si>
  <si>
    <t>I</t>
  </si>
  <si>
    <t>II</t>
  </si>
  <si>
    <t>III</t>
  </si>
  <si>
    <t>Fred Uudik</t>
  </si>
  <si>
    <t>Sander Loos</t>
  </si>
  <si>
    <t>Ragnar Moorast</t>
  </si>
  <si>
    <t>Taago Keller</t>
  </si>
  <si>
    <t>Lembit Pent</t>
  </si>
  <si>
    <t>IV</t>
  </si>
  <si>
    <t>Andres Jugala</t>
  </si>
  <si>
    <t>2.Indrek Koppel</t>
  </si>
  <si>
    <t>3.Aimur Eplik</t>
  </si>
  <si>
    <t>51/X</t>
  </si>
  <si>
    <t>25/X</t>
  </si>
  <si>
    <t>38/X</t>
  </si>
  <si>
    <t>42/X</t>
  </si>
  <si>
    <t>44/X</t>
  </si>
  <si>
    <t>52/X</t>
  </si>
  <si>
    <t>61/X</t>
  </si>
  <si>
    <t>62/X</t>
  </si>
  <si>
    <t>65/X</t>
  </si>
  <si>
    <t>VI</t>
  </si>
  <si>
    <t>VII</t>
  </si>
  <si>
    <t>64/X</t>
  </si>
  <si>
    <t>45/X</t>
  </si>
  <si>
    <t>77/X</t>
  </si>
  <si>
    <t>80/X</t>
  </si>
  <si>
    <t>81/X</t>
  </si>
  <si>
    <t>85/X</t>
  </si>
  <si>
    <t>V</t>
  </si>
  <si>
    <t>Villu Tammerik</t>
  </si>
  <si>
    <t>Ain Pent</t>
  </si>
  <si>
    <t>Stanislav Pusikov</t>
  </si>
  <si>
    <t>Tarmo Sepp</t>
  </si>
  <si>
    <t>Athleticus</t>
  </si>
  <si>
    <t>Jaanus Järvela</t>
  </si>
  <si>
    <t>Mihkel Jalajas</t>
  </si>
  <si>
    <t>Andres Viksi</t>
  </si>
  <si>
    <t>Martin Metsma</t>
  </si>
  <si>
    <t>Roland Luik</t>
  </si>
  <si>
    <t>Priidik Saul</t>
  </si>
  <si>
    <t>Kert Ustav</t>
  </si>
  <si>
    <t>Martin Egor</t>
  </si>
  <si>
    <t>Kaido Pantelejev</t>
  </si>
  <si>
    <t>48/X</t>
  </si>
  <si>
    <t>63/X</t>
  </si>
  <si>
    <t>78/X</t>
  </si>
  <si>
    <t>84/X</t>
  </si>
  <si>
    <t>86/X</t>
  </si>
  <si>
    <t>87/X</t>
  </si>
  <si>
    <t>111/X</t>
  </si>
  <si>
    <t>Darvi Jalast</t>
  </si>
  <si>
    <t>70/X</t>
  </si>
  <si>
    <t>Jndrek Koppel</t>
  </si>
  <si>
    <t>Alvin Kask</t>
  </si>
  <si>
    <t>Allar Saarnak</t>
  </si>
  <si>
    <t>Silver Soo</t>
  </si>
  <si>
    <t>Jaanus Hiiemäe</t>
  </si>
  <si>
    <t>Siim Luik</t>
  </si>
  <si>
    <t>Mart Seim</t>
  </si>
  <si>
    <t>Raimo Kivi</t>
  </si>
  <si>
    <t>91/X</t>
  </si>
  <si>
    <t>Mikk Koplimets</t>
  </si>
  <si>
    <t>Üle 105 kg</t>
  </si>
  <si>
    <t>97/X</t>
  </si>
  <si>
    <t>Raido Ruuven</t>
  </si>
  <si>
    <t>Tallinn RJL</t>
  </si>
  <si>
    <t>100/X</t>
  </si>
  <si>
    <t>1.Maidu Tiits</t>
  </si>
  <si>
    <t>Kalle Jõudna</t>
  </si>
  <si>
    <t>110/X</t>
  </si>
  <si>
    <t>141/X</t>
  </si>
  <si>
    <t>Mark Petrussenko</t>
  </si>
  <si>
    <t>1.Juhannes Kask</t>
  </si>
  <si>
    <t>3.Leho Pent</t>
  </si>
  <si>
    <t>47/X</t>
  </si>
  <si>
    <t>102/X</t>
  </si>
  <si>
    <t>108/X</t>
  </si>
  <si>
    <t>115/X</t>
  </si>
  <si>
    <t>117/X</t>
  </si>
  <si>
    <t>2.Maidu Tiits</t>
  </si>
  <si>
    <t>75/X</t>
  </si>
  <si>
    <t>90/X</t>
  </si>
  <si>
    <t>98/X</t>
  </si>
  <si>
    <t>130/X</t>
  </si>
  <si>
    <t>140/X</t>
  </si>
  <si>
    <t>143/X</t>
  </si>
  <si>
    <t>152/X</t>
  </si>
  <si>
    <t>17/X</t>
  </si>
  <si>
    <t>J I</t>
  </si>
  <si>
    <t>J II</t>
  </si>
  <si>
    <t>J III</t>
  </si>
  <si>
    <t>JIV</t>
  </si>
  <si>
    <t>X</t>
  </si>
  <si>
    <t>Järvamaa ja Paide linna lahtised meistrivõistlused</t>
  </si>
  <si>
    <t xml:space="preserve">Paides   </t>
  </si>
  <si>
    <t xml:space="preserve">                I  GRUPP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</si>
</sst>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  <numFmt numFmtId="171" formatCode="0.0000"/>
  </numFmts>
  <fonts count="10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3" fillId="0" borderId="0" xfId="0" applyNumberFormat="1" applyFont="1" applyAlignment="1">
      <alignment horizontal="centerContinuous"/>
    </xf>
    <xf numFmtId="168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8" fontId="7" fillId="0" borderId="0" xfId="0" applyNumberFormat="1" applyFont="1" applyAlignment="1">
      <alignment/>
    </xf>
    <xf numFmtId="0" fontId="6" fillId="0" borderId="6" xfId="0" applyFont="1" applyBorder="1" applyAlignment="1">
      <alignment horizontal="centerContinuous" vertical="center" wrapText="1"/>
    </xf>
    <xf numFmtId="2" fontId="6" fillId="0" borderId="6" xfId="0" applyNumberFormat="1" applyFont="1" applyBorder="1" applyAlignment="1">
      <alignment horizontal="centerContinuous" vertical="center" wrapText="1"/>
    </xf>
    <xf numFmtId="168" fontId="6" fillId="0" borderId="6" xfId="0" applyNumberFormat="1" applyFont="1" applyBorder="1" applyAlignment="1">
      <alignment horizontal="centerContinuous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7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Continuous" vertical="center" wrapText="1"/>
    </xf>
    <xf numFmtId="2" fontId="0" fillId="0" borderId="8" xfId="0" applyNumberFormat="1" applyFont="1" applyBorder="1" applyAlignment="1">
      <alignment horizontal="centerContinuous" vertical="center" wrapText="1"/>
    </xf>
    <xf numFmtId="168" fontId="0" fillId="0" borderId="8" xfId="0" applyNumberFormat="1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16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 applyProtection="1">
      <alignment/>
      <protection locked="0"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" xfId="0" applyFont="1" applyBorder="1" applyAlignment="1" applyProtection="1">
      <alignment horizontal="center"/>
      <protection locked="0"/>
    </xf>
    <xf numFmtId="2" fontId="0" fillId="0" borderId="3" xfId="0" applyNumberFormat="1" applyFont="1" applyBorder="1" applyAlignment="1" applyProtection="1">
      <alignment/>
      <protection locked="0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70" fontId="0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21" xfId="0" applyNumberFormat="1" applyFont="1" applyBorder="1" applyAlignment="1">
      <alignment/>
    </xf>
    <xf numFmtId="170" fontId="0" fillId="0" borderId="4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/>
    </xf>
    <xf numFmtId="0" fontId="0" fillId="0" borderId="5" xfId="0" applyFont="1" applyBorder="1" applyAlignment="1" applyProtection="1">
      <alignment horizontal="center"/>
      <protection locked="0"/>
    </xf>
    <xf numFmtId="2" fontId="0" fillId="0" borderId="5" xfId="0" applyNumberFormat="1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0" fontId="0" fillId="0" borderId="23" xfId="0" applyNumberFormat="1" applyFont="1" applyBorder="1" applyAlignment="1">
      <alignment horizontal="center"/>
    </xf>
    <xf numFmtId="170" fontId="0" fillId="0" borderId="15" xfId="0" applyNumberFormat="1" applyFont="1" applyBorder="1" applyAlignment="1">
      <alignment horizontal="center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70" fontId="0" fillId="0" borderId="29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168" fontId="0" fillId="0" borderId="24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0" fontId="0" fillId="0" borderId="36" xfId="0" applyFont="1" applyBorder="1" applyAlignment="1" applyProtection="1">
      <alignment horizontal="center"/>
      <protection locked="0"/>
    </xf>
    <xf numFmtId="2" fontId="0" fillId="0" borderId="36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 applyProtection="1">
      <alignment horizontal="center"/>
      <protection locked="0"/>
    </xf>
    <xf numFmtId="2" fontId="0" fillId="0" borderId="39" xfId="0" applyNumberFormat="1" applyFont="1" applyBorder="1" applyAlignment="1" applyProtection="1">
      <alignment/>
      <protection locked="0"/>
    </xf>
    <xf numFmtId="168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 applyProtection="1">
      <alignment/>
      <protection locked="0"/>
    </xf>
    <xf numFmtId="170" fontId="0" fillId="0" borderId="41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5" fillId="0" borderId="33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5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 applyProtection="1">
      <alignment horizontal="center"/>
      <protection locked="0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43" xfId="0" applyBorder="1" applyAlignment="1">
      <alignment/>
    </xf>
    <xf numFmtId="0" fontId="6" fillId="0" borderId="43" xfId="0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Continuous" vertical="center" wrapText="1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5" fillId="0" borderId="4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0" fillId="0" borderId="11" xfId="0" applyNumberFormat="1" applyFont="1" applyBorder="1" applyAlignment="1" applyProtection="1">
      <alignment horizontal="center"/>
      <protection locked="0"/>
    </xf>
    <xf numFmtId="168" fontId="0" fillId="0" borderId="12" xfId="0" applyNumberFormat="1" applyFont="1" applyBorder="1" applyAlignment="1">
      <alignment horizontal="center"/>
    </xf>
    <xf numFmtId="2" fontId="0" fillId="0" borderId="19" xfId="0" applyNumberFormat="1" applyFont="1" applyBorder="1" applyAlignment="1" applyProtection="1">
      <alignment horizontal="center"/>
      <protection locked="0"/>
    </xf>
    <xf numFmtId="168" fontId="0" fillId="0" borderId="22" xfId="0" applyNumberFormat="1" applyFont="1" applyBorder="1" applyAlignment="1">
      <alignment horizontal="center"/>
    </xf>
    <xf numFmtId="2" fontId="0" fillId="0" borderId="5" xfId="0" applyNumberFormat="1" applyFont="1" applyBorder="1" applyAlignment="1" applyProtection="1">
      <alignment horizontal="center"/>
      <protection locked="0"/>
    </xf>
    <xf numFmtId="168" fontId="0" fillId="0" borderId="16" xfId="0" applyNumberFormat="1" applyFont="1" applyBorder="1" applyAlignment="1">
      <alignment horizontal="center"/>
    </xf>
    <xf numFmtId="2" fontId="0" fillId="0" borderId="3" xfId="0" applyNumberFormat="1" applyFont="1" applyBorder="1" applyAlignment="1" applyProtection="1">
      <alignment horizontal="center"/>
      <protection locked="0"/>
    </xf>
    <xf numFmtId="168" fontId="0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4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5.7109375" style="0" customWidth="1"/>
    <col min="4" max="4" width="9.7109375" style="0" customWidth="1"/>
    <col min="5" max="5" width="6.7109375" style="0" customWidth="1"/>
    <col min="6" max="6" width="8.7109375" style="0" customWidth="1"/>
    <col min="7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9" width="3.7109375" style="0" customWidth="1"/>
    <col min="20" max="20" width="8.7109375" style="0" customWidth="1"/>
  </cols>
  <sheetData>
    <row r="1" spans="1:20" ht="12.75" customHeight="1">
      <c r="A1" s="160"/>
      <c r="B1" s="160"/>
      <c r="C1" s="160"/>
      <c r="D1" s="1"/>
      <c r="E1" s="2"/>
      <c r="K1" s="3"/>
      <c r="L1" s="3"/>
      <c r="M1" s="4"/>
      <c r="R1" s="161"/>
      <c r="S1" s="161"/>
      <c r="T1" s="161"/>
    </row>
    <row r="2" spans="5:20" s="155" customFormat="1" ht="15.75">
      <c r="E2" s="159" t="s">
        <v>27</v>
      </c>
      <c r="F2" s="156"/>
      <c r="G2" s="156"/>
      <c r="H2" s="156"/>
      <c r="I2" s="156"/>
      <c r="J2" s="156"/>
      <c r="K2" s="156"/>
      <c r="L2" s="156"/>
      <c r="M2" s="157"/>
      <c r="N2" s="157"/>
      <c r="O2" s="157"/>
      <c r="P2" s="157"/>
      <c r="T2" s="158"/>
    </row>
    <row r="3" spans="2:20" ht="15.75" customHeight="1">
      <c r="B3" s="8"/>
      <c r="C3" s="8"/>
      <c r="E3" s="1"/>
      <c r="F3" s="6"/>
      <c r="G3" s="5"/>
      <c r="H3" s="162" t="s">
        <v>28</v>
      </c>
      <c r="I3" s="162"/>
      <c r="J3" s="162"/>
      <c r="K3" s="163" t="s">
        <v>29</v>
      </c>
      <c r="L3" s="163"/>
      <c r="M3" s="163"/>
      <c r="N3" s="163"/>
      <c r="T3" s="46"/>
    </row>
    <row r="4" spans="5:20" ht="12.75" customHeight="1">
      <c r="E4" s="1"/>
      <c r="F4" s="9"/>
      <c r="G4" s="9"/>
      <c r="H4" s="9"/>
      <c r="I4" s="9"/>
      <c r="J4" s="9"/>
      <c r="K4" s="9"/>
      <c r="L4" s="9"/>
      <c r="T4" s="46"/>
    </row>
    <row r="5" spans="5:20" ht="12.75">
      <c r="E5" s="1"/>
      <c r="F5" s="10"/>
      <c r="G5" s="7"/>
      <c r="H5" s="7"/>
      <c r="I5" s="7"/>
      <c r="J5" s="7"/>
      <c r="K5" s="7"/>
      <c r="T5" s="46"/>
    </row>
    <row r="6" spans="5:20" ht="13.5" thickBot="1">
      <c r="E6" s="1"/>
      <c r="F6" s="2"/>
      <c r="T6" s="46"/>
    </row>
    <row r="7" spans="1:20" s="27" customFormat="1" ht="18" customHeight="1" thickBot="1">
      <c r="A7" s="167" t="s">
        <v>0</v>
      </c>
      <c r="B7" s="168"/>
      <c r="C7" s="168"/>
      <c r="D7" s="168"/>
      <c r="E7" s="168"/>
      <c r="F7" s="168"/>
      <c r="G7" s="169" t="s">
        <v>1</v>
      </c>
      <c r="H7" s="170"/>
      <c r="I7" s="170"/>
      <c r="J7" s="170"/>
      <c r="K7" s="170"/>
      <c r="L7" s="171"/>
      <c r="M7" s="170" t="s">
        <v>2</v>
      </c>
      <c r="N7" s="170"/>
      <c r="O7" s="170"/>
      <c r="P7" s="170"/>
      <c r="Q7" s="170"/>
      <c r="R7" s="170"/>
      <c r="S7" s="170"/>
      <c r="T7" s="172"/>
    </row>
    <row r="8" spans="1:20" s="27" customFormat="1" ht="27" customHeight="1">
      <c r="A8" s="173" t="s">
        <v>3</v>
      </c>
      <c r="B8" s="174"/>
      <c r="C8" s="28" t="s">
        <v>14</v>
      </c>
      <c r="D8" s="28" t="s">
        <v>4</v>
      </c>
      <c r="E8" s="29" t="s">
        <v>15</v>
      </c>
      <c r="F8" s="30" t="s">
        <v>5</v>
      </c>
      <c r="G8" s="25" t="s">
        <v>6</v>
      </c>
      <c r="H8" s="25"/>
      <c r="I8" s="31"/>
      <c r="J8" s="25" t="s">
        <v>7</v>
      </c>
      <c r="K8" s="25"/>
      <c r="L8" s="31"/>
      <c r="M8" s="25" t="s">
        <v>6</v>
      </c>
      <c r="N8" s="31"/>
      <c r="O8" s="25" t="s">
        <v>7</v>
      </c>
      <c r="P8" s="31"/>
      <c r="Q8" s="25" t="s">
        <v>8</v>
      </c>
      <c r="R8" s="31"/>
      <c r="S8" s="32" t="s">
        <v>22</v>
      </c>
      <c r="T8" s="47" t="s">
        <v>9</v>
      </c>
    </row>
    <row r="9" spans="1:20" ht="15" customHeight="1" thickBot="1">
      <c r="A9" s="11"/>
      <c r="B9" s="12"/>
      <c r="C9" s="19"/>
      <c r="D9" s="19"/>
      <c r="E9" s="20"/>
      <c r="F9" s="21"/>
      <c r="G9" s="13">
        <v>1</v>
      </c>
      <c r="H9" s="13">
        <v>2</v>
      </c>
      <c r="I9" s="14">
        <v>3</v>
      </c>
      <c r="J9" s="13">
        <v>1</v>
      </c>
      <c r="K9" s="13">
        <v>2</v>
      </c>
      <c r="L9" s="14">
        <v>3</v>
      </c>
      <c r="M9" s="13" t="s">
        <v>10</v>
      </c>
      <c r="N9" s="14" t="s">
        <v>11</v>
      </c>
      <c r="O9" s="13" t="s">
        <v>12</v>
      </c>
      <c r="P9" s="14" t="s">
        <v>11</v>
      </c>
      <c r="Q9" s="13" t="s">
        <v>13</v>
      </c>
      <c r="R9" s="14" t="s">
        <v>11</v>
      </c>
      <c r="S9" s="15"/>
      <c r="T9" s="48"/>
    </row>
    <row r="10" spans="1:20" ht="15" customHeight="1" thickBot="1">
      <c r="A10" s="164" t="s">
        <v>178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6"/>
    </row>
    <row r="11" spans="1:20" ht="12.75" customHeight="1">
      <c r="A11" s="128"/>
      <c r="B11" s="80" t="s">
        <v>31</v>
      </c>
      <c r="C11" s="80"/>
      <c r="D11" s="80"/>
      <c r="E11" s="80"/>
      <c r="F11" s="109"/>
      <c r="G11" s="128"/>
      <c r="H11" s="145"/>
      <c r="I11" s="109"/>
      <c r="J11" s="128"/>
      <c r="K11" s="80"/>
      <c r="L11" s="114"/>
      <c r="M11" s="104"/>
      <c r="N11" s="109"/>
      <c r="O11" s="145"/>
      <c r="P11" s="109"/>
      <c r="Q11" s="86"/>
      <c r="R11" s="114"/>
      <c r="S11" s="127"/>
      <c r="T11" s="146"/>
    </row>
    <row r="12" spans="1:20" ht="12.75">
      <c r="A12" s="33">
        <v>1</v>
      </c>
      <c r="B12" s="34" t="s">
        <v>44</v>
      </c>
      <c r="C12" s="34">
        <v>1997</v>
      </c>
      <c r="D12" s="34" t="s">
        <v>45</v>
      </c>
      <c r="E12" s="147">
        <v>25.7</v>
      </c>
      <c r="F12" s="148">
        <f aca="true" t="shared" si="0" ref="F12:F25">(10^(((LOG10(E12/168.091))*(LOG10(E12/168.091)))*0.845716976))</f>
        <v>3.652493188402169</v>
      </c>
      <c r="G12" s="105">
        <v>15</v>
      </c>
      <c r="H12" s="34" t="s">
        <v>170</v>
      </c>
      <c r="I12" s="110" t="s">
        <v>170</v>
      </c>
      <c r="J12" s="105">
        <v>21</v>
      </c>
      <c r="K12" s="34">
        <v>23</v>
      </c>
      <c r="L12" s="110">
        <v>25</v>
      </c>
      <c r="M12" s="123">
        <f aca="true" t="shared" si="1" ref="M12:M25">IF(COUNT(G12:I12)&gt;0,LARGE(G12:I12,1),"")</f>
        <v>15</v>
      </c>
      <c r="N12" s="54" t="s">
        <v>84</v>
      </c>
      <c r="O12" s="33">
        <f>IF(COUNT(J12:L12)&gt;0,LARGE(J12:L12,1),"")</f>
        <v>25</v>
      </c>
      <c r="P12" s="38" t="s">
        <v>84</v>
      </c>
      <c r="Q12" s="123">
        <f aca="true" t="shared" si="2" ref="Q12:Q25">IF(AND(COUNT(M12)&gt;0,COUNT(O12)&gt;0),M12+O12,"")</f>
        <v>40</v>
      </c>
      <c r="R12" s="37" t="s">
        <v>84</v>
      </c>
      <c r="S12" s="129" t="s">
        <v>171</v>
      </c>
      <c r="T12" s="49">
        <f aca="true" t="shared" si="3" ref="T12:T25">IF(COUNT(F12)&gt;0,F12*(IF(COUNT(M12)&gt;0,M12,0)+IF(COUNT(O12)&gt;0,O12,0)),"")</f>
        <v>146.09972753608676</v>
      </c>
    </row>
    <row r="13" spans="1:20" ht="12.75">
      <c r="A13" s="33">
        <v>2</v>
      </c>
      <c r="B13" s="34" t="s">
        <v>46</v>
      </c>
      <c r="C13" s="34">
        <v>1994</v>
      </c>
      <c r="D13" s="34" t="s">
        <v>47</v>
      </c>
      <c r="E13" s="147">
        <v>31.2</v>
      </c>
      <c r="F13" s="148">
        <f t="shared" si="0"/>
        <v>2.834003249299891</v>
      </c>
      <c r="G13" s="105">
        <v>20</v>
      </c>
      <c r="H13" s="34" t="s">
        <v>68</v>
      </c>
      <c r="I13" s="110">
        <v>23</v>
      </c>
      <c r="J13" s="105">
        <v>30</v>
      </c>
      <c r="K13" s="34">
        <v>33</v>
      </c>
      <c r="L13" s="110" t="s">
        <v>76</v>
      </c>
      <c r="M13" s="37">
        <f t="shared" si="1"/>
        <v>23</v>
      </c>
      <c r="N13" s="61" t="s">
        <v>82</v>
      </c>
      <c r="O13" s="123">
        <f aca="true" t="shared" si="4" ref="O13:O25">IF(COUNT(J13:L13)&gt;0,LARGE(J13:L13,1),"")</f>
        <v>33</v>
      </c>
      <c r="P13" s="38" t="s">
        <v>82</v>
      </c>
      <c r="Q13" s="123">
        <f t="shared" si="2"/>
        <v>56</v>
      </c>
      <c r="R13" s="37" t="s">
        <v>82</v>
      </c>
      <c r="S13" s="129"/>
      <c r="T13" s="49">
        <f t="shared" si="3"/>
        <v>158.7041819607939</v>
      </c>
    </row>
    <row r="14" spans="1:20" ht="12.75">
      <c r="A14" s="33">
        <v>3</v>
      </c>
      <c r="B14" s="34" t="s">
        <v>48</v>
      </c>
      <c r="C14" s="34">
        <v>1993</v>
      </c>
      <c r="D14" s="34" t="s">
        <v>47</v>
      </c>
      <c r="E14" s="147">
        <v>33.5</v>
      </c>
      <c r="F14" s="148">
        <f t="shared" si="0"/>
        <v>2.600118380767525</v>
      </c>
      <c r="G14" s="105">
        <v>17</v>
      </c>
      <c r="H14" s="34">
        <v>19</v>
      </c>
      <c r="I14" s="110">
        <v>20</v>
      </c>
      <c r="J14" s="105">
        <v>27</v>
      </c>
      <c r="K14" s="34">
        <v>30</v>
      </c>
      <c r="L14" s="110">
        <v>32</v>
      </c>
      <c r="M14" s="37">
        <f t="shared" si="1"/>
        <v>20</v>
      </c>
      <c r="N14" s="61" t="s">
        <v>83</v>
      </c>
      <c r="O14" s="123">
        <f t="shared" si="4"/>
        <v>32</v>
      </c>
      <c r="P14" s="38" t="s">
        <v>83</v>
      </c>
      <c r="Q14" s="123">
        <f t="shared" si="2"/>
        <v>52</v>
      </c>
      <c r="R14" s="37" t="s">
        <v>83</v>
      </c>
      <c r="S14" s="129"/>
      <c r="T14" s="49">
        <f t="shared" si="3"/>
        <v>135.2061557999113</v>
      </c>
    </row>
    <row r="15" spans="1:20" ht="12.75">
      <c r="A15" s="33"/>
      <c r="B15" s="79" t="s">
        <v>32</v>
      </c>
      <c r="C15" s="34"/>
      <c r="D15" s="34"/>
      <c r="E15" s="147"/>
      <c r="F15" s="148"/>
      <c r="G15" s="105"/>
      <c r="H15" s="34"/>
      <c r="I15" s="110"/>
      <c r="J15" s="105"/>
      <c r="K15" s="34"/>
      <c r="L15" s="111"/>
      <c r="M15" s="37"/>
      <c r="N15" s="61"/>
      <c r="O15" s="123"/>
      <c r="P15" s="38"/>
      <c r="Q15" s="123"/>
      <c r="R15" s="37"/>
      <c r="S15" s="129"/>
      <c r="T15" s="49"/>
    </row>
    <row r="16" spans="1:20" ht="12.75">
      <c r="A16" s="33">
        <v>1</v>
      </c>
      <c r="B16" s="34" t="s">
        <v>54</v>
      </c>
      <c r="C16" s="34">
        <v>1994</v>
      </c>
      <c r="D16" s="34" t="s">
        <v>45</v>
      </c>
      <c r="E16" s="147">
        <v>39.2</v>
      </c>
      <c r="F16" s="148">
        <f t="shared" si="0"/>
        <v>2.17809056307501</v>
      </c>
      <c r="G16" s="105">
        <v>23</v>
      </c>
      <c r="H16" s="34">
        <v>26</v>
      </c>
      <c r="I16" s="110">
        <v>28</v>
      </c>
      <c r="J16" s="105">
        <v>33</v>
      </c>
      <c r="K16" s="34">
        <v>37</v>
      </c>
      <c r="L16" s="130" t="s">
        <v>77</v>
      </c>
      <c r="M16" s="37">
        <f t="shared" si="1"/>
        <v>28</v>
      </c>
      <c r="N16" s="61" t="s">
        <v>82</v>
      </c>
      <c r="O16" s="123">
        <f t="shared" si="4"/>
        <v>37</v>
      </c>
      <c r="P16" s="38" t="s">
        <v>82</v>
      </c>
      <c r="Q16" s="123">
        <f t="shared" si="2"/>
        <v>65</v>
      </c>
      <c r="R16" s="37" t="s">
        <v>82</v>
      </c>
      <c r="S16" s="129" t="s">
        <v>171</v>
      </c>
      <c r="T16" s="49">
        <f t="shared" si="3"/>
        <v>141.57588659987564</v>
      </c>
    </row>
    <row r="17" spans="1:20" ht="12.75">
      <c r="A17" s="50"/>
      <c r="B17" s="81" t="s">
        <v>33</v>
      </c>
      <c r="C17" s="51"/>
      <c r="D17" s="51"/>
      <c r="E17" s="149"/>
      <c r="F17" s="150"/>
      <c r="G17" s="105"/>
      <c r="H17" s="88"/>
      <c r="I17" s="112"/>
      <c r="J17" s="51"/>
      <c r="K17" s="118"/>
      <c r="L17" s="111"/>
      <c r="M17" s="54"/>
      <c r="N17" s="67"/>
      <c r="O17" s="54"/>
      <c r="P17" s="61"/>
      <c r="Q17" s="125"/>
      <c r="R17" s="54"/>
      <c r="S17" s="129"/>
      <c r="T17" s="69"/>
    </row>
    <row r="18" spans="1:79" s="17" customFormat="1" ht="12.75">
      <c r="A18" s="66">
        <v>1</v>
      </c>
      <c r="B18" s="65" t="s">
        <v>49</v>
      </c>
      <c r="C18" s="58">
        <v>1993</v>
      </c>
      <c r="D18" s="58" t="s">
        <v>50</v>
      </c>
      <c r="E18" s="151">
        <v>42.2</v>
      </c>
      <c r="F18" s="152">
        <f t="shared" si="0"/>
        <v>2.016942951651844</v>
      </c>
      <c r="G18" s="105">
        <v>30</v>
      </c>
      <c r="H18" s="88">
        <v>33</v>
      </c>
      <c r="I18" s="112" t="s">
        <v>69</v>
      </c>
      <c r="J18" s="65">
        <v>35</v>
      </c>
      <c r="K18" s="118">
        <v>38</v>
      </c>
      <c r="L18" s="111" t="s">
        <v>77</v>
      </c>
      <c r="M18" s="124">
        <f t="shared" si="1"/>
        <v>33</v>
      </c>
      <c r="N18" s="61" t="s">
        <v>82</v>
      </c>
      <c r="O18" s="124">
        <f t="shared" si="4"/>
        <v>38</v>
      </c>
      <c r="P18" s="61" t="s">
        <v>83</v>
      </c>
      <c r="Q18" s="126">
        <f t="shared" si="2"/>
        <v>71</v>
      </c>
      <c r="R18" s="62" t="s">
        <v>83</v>
      </c>
      <c r="S18" s="129"/>
      <c r="T18" s="63">
        <f t="shared" si="3"/>
        <v>143.2029495672809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</row>
    <row r="19" spans="1:79" s="17" customFormat="1" ht="12.75">
      <c r="A19" s="66">
        <v>2</v>
      </c>
      <c r="B19" s="65" t="s">
        <v>51</v>
      </c>
      <c r="C19" s="58">
        <v>1993</v>
      </c>
      <c r="D19" s="58" t="s">
        <v>45</v>
      </c>
      <c r="E19" s="151">
        <v>43.5</v>
      </c>
      <c r="F19" s="152">
        <f t="shared" si="0"/>
        <v>1.9564225760472629</v>
      </c>
      <c r="G19" s="106" t="s">
        <v>66</v>
      </c>
      <c r="H19" s="58">
        <v>20</v>
      </c>
      <c r="I19" s="111">
        <v>23</v>
      </c>
      <c r="J19" s="65">
        <v>30</v>
      </c>
      <c r="K19" s="118">
        <v>35</v>
      </c>
      <c r="L19" s="111">
        <v>37</v>
      </c>
      <c r="M19" s="124">
        <f t="shared" si="1"/>
        <v>23</v>
      </c>
      <c r="N19" s="61" t="s">
        <v>84</v>
      </c>
      <c r="O19" s="124">
        <f t="shared" si="4"/>
        <v>37</v>
      </c>
      <c r="P19" s="61" t="s">
        <v>84</v>
      </c>
      <c r="Q19" s="126">
        <f t="shared" si="2"/>
        <v>60</v>
      </c>
      <c r="R19" s="62" t="s">
        <v>84</v>
      </c>
      <c r="S19" s="131" t="s">
        <v>171</v>
      </c>
      <c r="T19" s="63">
        <f t="shared" si="3"/>
        <v>117.38535456283577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1:79" s="17" customFormat="1" ht="12.75">
      <c r="A20" s="66">
        <v>3</v>
      </c>
      <c r="B20" s="65" t="s">
        <v>52</v>
      </c>
      <c r="C20" s="58">
        <v>1993</v>
      </c>
      <c r="D20" s="58" t="s">
        <v>53</v>
      </c>
      <c r="E20" s="151">
        <v>42.8</v>
      </c>
      <c r="F20" s="152">
        <f t="shared" si="0"/>
        <v>1.9883854192908403</v>
      </c>
      <c r="G20" s="106">
        <v>25</v>
      </c>
      <c r="H20" s="58">
        <v>30</v>
      </c>
      <c r="I20" s="111">
        <v>33</v>
      </c>
      <c r="J20" s="65">
        <v>45</v>
      </c>
      <c r="K20" s="118">
        <v>50</v>
      </c>
      <c r="L20" s="111" t="s">
        <v>80</v>
      </c>
      <c r="M20" s="124">
        <f t="shared" si="1"/>
        <v>33</v>
      </c>
      <c r="N20" s="61" t="s">
        <v>83</v>
      </c>
      <c r="O20" s="124">
        <f t="shared" si="4"/>
        <v>50</v>
      </c>
      <c r="P20" s="61" t="s">
        <v>82</v>
      </c>
      <c r="Q20" s="126">
        <f t="shared" si="2"/>
        <v>83</v>
      </c>
      <c r="R20" s="62" t="s">
        <v>82</v>
      </c>
      <c r="S20" s="131"/>
      <c r="T20" s="63">
        <f t="shared" si="3"/>
        <v>165.03598980113975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s="17" customFormat="1" ht="12.75">
      <c r="A21" s="66"/>
      <c r="B21" s="82" t="s">
        <v>34</v>
      </c>
      <c r="C21" s="58"/>
      <c r="D21" s="58"/>
      <c r="E21" s="151"/>
      <c r="F21" s="152"/>
      <c r="G21" s="106"/>
      <c r="H21" s="58"/>
      <c r="I21" s="111"/>
      <c r="J21" s="65"/>
      <c r="K21" s="118"/>
      <c r="L21" s="111"/>
      <c r="M21" s="124"/>
      <c r="N21" s="61"/>
      <c r="O21" s="124"/>
      <c r="P21" s="61"/>
      <c r="Q21" s="126"/>
      <c r="R21" s="62"/>
      <c r="S21" s="131"/>
      <c r="T21" s="6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</row>
    <row r="22" spans="1:79" s="17" customFormat="1" ht="12.75">
      <c r="A22" s="66">
        <v>1</v>
      </c>
      <c r="B22" s="65" t="s">
        <v>55</v>
      </c>
      <c r="C22" s="58">
        <v>1993</v>
      </c>
      <c r="D22" s="58" t="s">
        <v>45</v>
      </c>
      <c r="E22" s="151">
        <v>48.9</v>
      </c>
      <c r="F22" s="152">
        <f t="shared" si="0"/>
        <v>1.7505912357419444</v>
      </c>
      <c r="G22" s="106" t="s">
        <v>64</v>
      </c>
      <c r="H22" s="58">
        <v>47</v>
      </c>
      <c r="I22" s="111" t="s">
        <v>65</v>
      </c>
      <c r="J22" s="65">
        <v>52</v>
      </c>
      <c r="K22" s="118">
        <v>57</v>
      </c>
      <c r="L22" s="111" t="s">
        <v>81</v>
      </c>
      <c r="M22" s="124">
        <f t="shared" si="1"/>
        <v>47</v>
      </c>
      <c r="N22" s="61" t="str">
        <f>IF(COUNT($G22:$I22)&gt;0,ROMAN(RANK(M22,$M$12:$M$25,0),0),"")</f>
        <v>II</v>
      </c>
      <c r="O22" s="124">
        <f t="shared" si="4"/>
        <v>57</v>
      </c>
      <c r="P22" s="61" t="str">
        <f>IF(COUNT(J22:L22)&gt;0,ROMAN(RANK(O22,$O$12:$O$25,0),0),"")</f>
        <v>II</v>
      </c>
      <c r="Q22" s="126">
        <f t="shared" si="2"/>
        <v>104</v>
      </c>
      <c r="R22" s="62" t="s">
        <v>83</v>
      </c>
      <c r="S22" s="131" t="s">
        <v>171</v>
      </c>
      <c r="T22" s="63">
        <f t="shared" si="3"/>
        <v>182.06148851716222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</row>
    <row r="23" spans="1:79" s="17" customFormat="1" ht="12.75">
      <c r="A23" s="66">
        <v>2</v>
      </c>
      <c r="B23" s="65" t="s">
        <v>56</v>
      </c>
      <c r="C23" s="58">
        <v>1993</v>
      </c>
      <c r="D23" s="58" t="s">
        <v>47</v>
      </c>
      <c r="E23" s="151">
        <v>45.75</v>
      </c>
      <c r="F23" s="152">
        <f t="shared" si="0"/>
        <v>1.8626042259727078</v>
      </c>
      <c r="G23" s="106">
        <v>35</v>
      </c>
      <c r="H23" s="58">
        <v>40</v>
      </c>
      <c r="I23" s="111">
        <v>42</v>
      </c>
      <c r="J23" s="65">
        <v>45</v>
      </c>
      <c r="K23" s="118">
        <v>52</v>
      </c>
      <c r="L23" s="111" t="s">
        <v>67</v>
      </c>
      <c r="M23" s="124">
        <f>IF(COUNT(G23:I23)&gt;0,LARGE(G23:I23,1),"")</f>
        <v>42</v>
      </c>
      <c r="N23" s="61" t="str">
        <f>IF(COUNT($G23:$I23)&gt;0,ROMAN(RANK(M23,$M$12:$M$25,0),0),"")</f>
        <v>III</v>
      </c>
      <c r="O23" s="124">
        <f>IF(COUNT(J23:L23)&gt;0,LARGE(J23:L23,1),"")</f>
        <v>52</v>
      </c>
      <c r="P23" s="61" t="str">
        <f>IF(COUNT(J23:L23)&gt;0,ROMAN(RANK(O23,$O$12:$O$25,0),0),"")</f>
        <v>III</v>
      </c>
      <c r="Q23" s="126">
        <f>IF(AND(COUNT(M23)&gt;0,COUNT(O23)&gt;0),M23+O23,"")</f>
        <v>94</v>
      </c>
      <c r="R23" s="62" t="s">
        <v>84</v>
      </c>
      <c r="S23" s="131"/>
      <c r="T23" s="63">
        <f>IF(COUNT(F23)&gt;0,F23*(IF(COUNT(M23)&gt;0,M23,0)+IF(COUNT(O23)&gt;0,O23,0)),"")</f>
        <v>175.08479724143453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</row>
    <row r="24" spans="1:79" s="17" customFormat="1" ht="12.75">
      <c r="A24" s="66">
        <v>3</v>
      </c>
      <c r="B24" s="65" t="s">
        <v>57</v>
      </c>
      <c r="C24" s="58">
        <v>1994</v>
      </c>
      <c r="D24" s="58" t="s">
        <v>58</v>
      </c>
      <c r="E24" s="151">
        <v>45.5</v>
      </c>
      <c r="F24" s="152">
        <f t="shared" si="0"/>
        <v>1.8724066580403764</v>
      </c>
      <c r="G24" s="106">
        <v>36</v>
      </c>
      <c r="H24" s="58">
        <v>40</v>
      </c>
      <c r="I24" s="111">
        <v>42</v>
      </c>
      <c r="J24" s="65">
        <v>47</v>
      </c>
      <c r="K24" s="118" t="s">
        <v>79</v>
      </c>
      <c r="L24" s="111" t="s">
        <v>79</v>
      </c>
      <c r="M24" s="124">
        <f t="shared" si="1"/>
        <v>42</v>
      </c>
      <c r="N24" s="61" t="str">
        <f>IF(COUNT($G24:$I24)&gt;0,ROMAN(RANK(M24,$M$12:$M$25,0),0),"")</f>
        <v>III</v>
      </c>
      <c r="O24" s="124">
        <f t="shared" si="4"/>
        <v>47</v>
      </c>
      <c r="P24" s="61" t="str">
        <f>IF(COUNT(J24:L24)&gt;0,ROMAN(RANK(O24,$O$12:$O$25,0),0),"")</f>
        <v>V</v>
      </c>
      <c r="Q24" s="126">
        <f t="shared" si="2"/>
        <v>89</v>
      </c>
      <c r="R24" s="62" t="s">
        <v>90</v>
      </c>
      <c r="S24" s="131"/>
      <c r="T24" s="63">
        <f t="shared" si="3"/>
        <v>166.6441925655935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</row>
    <row r="25" spans="1:20" ht="13.5" thickBot="1">
      <c r="A25" s="41">
        <v>4</v>
      </c>
      <c r="B25" s="42" t="s">
        <v>59</v>
      </c>
      <c r="C25" s="42">
        <v>1993</v>
      </c>
      <c r="D25" s="42" t="s">
        <v>50</v>
      </c>
      <c r="E25" s="153">
        <v>50</v>
      </c>
      <c r="F25" s="154">
        <f t="shared" si="0"/>
        <v>1.7159355024858713</v>
      </c>
      <c r="G25" s="132">
        <v>50</v>
      </c>
      <c r="H25" s="42">
        <v>53</v>
      </c>
      <c r="I25" s="133" t="s">
        <v>67</v>
      </c>
      <c r="J25" s="132">
        <v>63</v>
      </c>
      <c r="K25" s="42">
        <v>65</v>
      </c>
      <c r="L25" s="133" t="s">
        <v>175</v>
      </c>
      <c r="M25" s="44">
        <f t="shared" si="1"/>
        <v>53</v>
      </c>
      <c r="N25" s="68" t="str">
        <f>IF(COUNT($G25:$I25)&gt;0,ROMAN(RANK(M25,$M$12:$M$25,0),0),"")</f>
        <v>I</v>
      </c>
      <c r="O25" s="134">
        <f t="shared" si="4"/>
        <v>65</v>
      </c>
      <c r="P25" s="45" t="str">
        <f>IF(COUNT(J25:L25)&gt;0,ROMAN(RANK(O25,$O$12:$O$25,0),0),"")</f>
        <v>I</v>
      </c>
      <c r="Q25" s="134">
        <f t="shared" si="2"/>
        <v>118</v>
      </c>
      <c r="R25" s="44" t="s">
        <v>82</v>
      </c>
      <c r="S25" s="135"/>
      <c r="T25" s="56">
        <f t="shared" si="3"/>
        <v>202.48038929333282</v>
      </c>
    </row>
    <row r="26" ht="12.75">
      <c r="T26" s="26"/>
    </row>
    <row r="27" spans="1:20" ht="12.75">
      <c r="A27" s="22" t="s">
        <v>16</v>
      </c>
      <c r="C27" t="s">
        <v>25</v>
      </c>
      <c r="F27" s="22" t="s">
        <v>18</v>
      </c>
      <c r="H27" s="22" t="s">
        <v>19</v>
      </c>
      <c r="K27" s="8" t="s">
        <v>61</v>
      </c>
      <c r="N27" s="23" t="s">
        <v>20</v>
      </c>
      <c r="S27" s="22" t="s">
        <v>21</v>
      </c>
      <c r="T27" s="26"/>
    </row>
    <row r="28" ht="12.75">
      <c r="T28" s="26"/>
    </row>
    <row r="29" spans="1:20" ht="12.75">
      <c r="A29" s="22" t="s">
        <v>17</v>
      </c>
      <c r="C29" t="s">
        <v>26</v>
      </c>
      <c r="F29" s="22" t="s">
        <v>18</v>
      </c>
      <c r="K29" s="22" t="s">
        <v>62</v>
      </c>
      <c r="N29" s="24" t="s">
        <v>20</v>
      </c>
      <c r="S29" s="22" t="s">
        <v>21</v>
      </c>
      <c r="T29" s="26"/>
    </row>
    <row r="30" spans="12:20" ht="12.75">
      <c r="L30" s="16"/>
      <c r="T30" s="26"/>
    </row>
    <row r="31" spans="11:20" ht="12.75">
      <c r="K31" s="22" t="s">
        <v>63</v>
      </c>
      <c r="N31" s="24" t="s">
        <v>20</v>
      </c>
      <c r="S31" s="22" t="s">
        <v>21</v>
      </c>
      <c r="T31" s="26"/>
    </row>
    <row r="32" ht="12.75">
      <c r="T32" s="26"/>
    </row>
    <row r="33" ht="12.75">
      <c r="T33" s="26"/>
    </row>
    <row r="34" ht="12.75">
      <c r="T34" s="26"/>
    </row>
  </sheetData>
  <mergeCells count="9">
    <mergeCell ref="A10:T10"/>
    <mergeCell ref="A7:F7"/>
    <mergeCell ref="G7:L7"/>
    <mergeCell ref="M7:T7"/>
    <mergeCell ref="A8:B8"/>
    <mergeCell ref="A1:C1"/>
    <mergeCell ref="R1:T1"/>
    <mergeCell ref="H3:J3"/>
    <mergeCell ref="K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5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5.7109375" style="0" customWidth="1"/>
    <col min="4" max="4" width="9.7109375" style="0" customWidth="1"/>
    <col min="5" max="5" width="6.7109375" style="0" customWidth="1"/>
    <col min="6" max="6" width="8.7109375" style="0" customWidth="1"/>
    <col min="7" max="13" width="5.7109375" style="0" customWidth="1"/>
    <col min="14" max="14" width="3.7109375" style="0" customWidth="1"/>
    <col min="15" max="15" width="5.7109375" style="0" customWidth="1"/>
    <col min="16" max="16" width="3.57421875" style="0" customWidth="1"/>
    <col min="17" max="17" width="5.57421875" style="0" customWidth="1"/>
    <col min="18" max="19" width="3.7109375" style="0" customWidth="1"/>
  </cols>
  <sheetData>
    <row r="1" ht="12.75" customHeight="1"/>
    <row r="2" spans="5:20" s="71" customFormat="1" ht="15.75" customHeight="1">
      <c r="E2" s="70" t="s">
        <v>27</v>
      </c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T2" s="74"/>
    </row>
    <row r="3" spans="2:20" ht="15.75" customHeight="1">
      <c r="B3" s="8"/>
      <c r="C3" s="8"/>
      <c r="E3" s="1"/>
      <c r="F3" s="6"/>
      <c r="G3" s="5"/>
      <c r="H3" s="175" t="s">
        <v>28</v>
      </c>
      <c r="I3" s="162"/>
      <c r="J3" s="162"/>
      <c r="K3" s="163" t="s">
        <v>29</v>
      </c>
      <c r="L3" s="163"/>
      <c r="M3" s="163"/>
      <c r="N3" s="163"/>
      <c r="T3" s="46"/>
    </row>
    <row r="4" spans="2:20" ht="12.75" customHeight="1">
      <c r="B4" s="8"/>
      <c r="C4" s="8"/>
      <c r="E4" s="1"/>
      <c r="F4" s="6"/>
      <c r="G4" s="5"/>
      <c r="H4" s="136"/>
      <c r="I4" s="100"/>
      <c r="J4" s="100"/>
      <c r="K4" s="101"/>
      <c r="L4" s="101"/>
      <c r="M4" s="101"/>
      <c r="N4" s="101"/>
      <c r="T4" s="46"/>
    </row>
    <row r="5" spans="5:20" ht="12.75" customHeight="1">
      <c r="E5" s="1"/>
      <c r="F5" s="9"/>
      <c r="G5" s="9"/>
      <c r="H5" s="9"/>
      <c r="I5" s="9"/>
      <c r="J5" s="9"/>
      <c r="K5" s="9"/>
      <c r="L5" s="9"/>
      <c r="T5" s="46"/>
    </row>
    <row r="6" spans="5:20" ht="12.75" customHeight="1" thickBot="1">
      <c r="E6" s="1"/>
      <c r="F6" s="10"/>
      <c r="G6" s="7"/>
      <c r="H6" s="7"/>
      <c r="I6" s="7"/>
      <c r="J6" s="7"/>
      <c r="K6" s="7"/>
      <c r="T6" s="46"/>
    </row>
    <row r="7" spans="1:20" ht="18" customHeight="1" thickBot="1">
      <c r="A7" s="167" t="s">
        <v>0</v>
      </c>
      <c r="B7" s="168"/>
      <c r="C7" s="168"/>
      <c r="D7" s="168"/>
      <c r="E7" s="168"/>
      <c r="F7" s="168"/>
      <c r="G7" s="169" t="s">
        <v>1</v>
      </c>
      <c r="H7" s="170"/>
      <c r="I7" s="170"/>
      <c r="J7" s="170"/>
      <c r="K7" s="170"/>
      <c r="L7" s="171"/>
      <c r="M7" s="170" t="s">
        <v>2</v>
      </c>
      <c r="N7" s="170"/>
      <c r="O7" s="170"/>
      <c r="P7" s="170"/>
      <c r="Q7" s="170"/>
      <c r="R7" s="170"/>
      <c r="S7" s="170"/>
      <c r="T7" s="172"/>
    </row>
    <row r="8" spans="1:20" ht="27" customHeight="1">
      <c r="A8" s="173" t="s">
        <v>3</v>
      </c>
      <c r="B8" s="174"/>
      <c r="C8" s="28" t="s">
        <v>14</v>
      </c>
      <c r="D8" s="28" t="s">
        <v>4</v>
      </c>
      <c r="E8" s="29" t="s">
        <v>15</v>
      </c>
      <c r="F8" s="30" t="s">
        <v>5</v>
      </c>
      <c r="G8" s="25" t="s">
        <v>6</v>
      </c>
      <c r="H8" s="25"/>
      <c r="I8" s="31"/>
      <c r="J8" s="25" t="s">
        <v>7</v>
      </c>
      <c r="K8" s="25"/>
      <c r="L8" s="31"/>
      <c r="M8" s="25" t="s">
        <v>6</v>
      </c>
      <c r="N8" s="31"/>
      <c r="O8" s="25" t="s">
        <v>7</v>
      </c>
      <c r="P8" s="31"/>
      <c r="Q8" s="25" t="s">
        <v>8</v>
      </c>
      <c r="R8" s="31"/>
      <c r="S8" s="32" t="s">
        <v>22</v>
      </c>
      <c r="T8" s="47" t="s">
        <v>9</v>
      </c>
    </row>
    <row r="9" spans="1:20" ht="15" customHeight="1" thickBot="1">
      <c r="A9" s="11"/>
      <c r="B9" s="12"/>
      <c r="C9" s="19"/>
      <c r="D9" s="19"/>
      <c r="E9" s="20"/>
      <c r="F9" s="21"/>
      <c r="G9" s="13">
        <v>1</v>
      </c>
      <c r="H9" s="13">
        <v>2</v>
      </c>
      <c r="I9" s="14">
        <v>3</v>
      </c>
      <c r="J9" s="13">
        <v>1</v>
      </c>
      <c r="K9" s="13">
        <v>2</v>
      </c>
      <c r="L9" s="14">
        <v>3</v>
      </c>
      <c r="M9" s="13" t="s">
        <v>10</v>
      </c>
      <c r="N9" s="14" t="s">
        <v>11</v>
      </c>
      <c r="O9" s="13" t="s">
        <v>12</v>
      </c>
      <c r="P9" s="14" t="s">
        <v>11</v>
      </c>
      <c r="Q9" s="13" t="s">
        <v>13</v>
      </c>
      <c r="R9" s="14" t="s">
        <v>11</v>
      </c>
      <c r="S9" s="15"/>
      <c r="T9" s="48"/>
    </row>
    <row r="10" spans="1:20" ht="15" customHeight="1" thickBot="1">
      <c r="A10" s="164" t="s">
        <v>23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6"/>
    </row>
    <row r="11" spans="1:20" ht="12.75" customHeight="1">
      <c r="A11" s="76"/>
      <c r="B11" s="86" t="s">
        <v>35</v>
      </c>
      <c r="C11" s="77"/>
      <c r="D11" s="77"/>
      <c r="E11" s="77"/>
      <c r="F11" s="78"/>
      <c r="G11" s="104"/>
      <c r="H11" s="114"/>
      <c r="I11" s="114"/>
      <c r="J11" s="128"/>
      <c r="K11" s="114"/>
      <c r="L11" s="114"/>
      <c r="M11" s="104"/>
      <c r="N11" s="109"/>
      <c r="O11" s="128"/>
      <c r="P11" s="109"/>
      <c r="Q11" s="128"/>
      <c r="R11" s="114"/>
      <c r="S11" s="127"/>
      <c r="T11" s="127"/>
    </row>
    <row r="12" spans="1:20" ht="12.75" customHeight="1">
      <c r="A12" s="33">
        <v>1</v>
      </c>
      <c r="B12" s="34" t="s">
        <v>70</v>
      </c>
      <c r="C12" s="34">
        <v>1993</v>
      </c>
      <c r="D12" s="34" t="s">
        <v>45</v>
      </c>
      <c r="E12" s="35">
        <v>51.6</v>
      </c>
      <c r="F12" s="36">
        <f aca="true" t="shared" si="0" ref="F12:F26">(10^(((LOG10(E12/168.091))*(LOG10(E12/168.091)))*0.845716976))</f>
        <v>1.6690724253259825</v>
      </c>
      <c r="G12" s="105">
        <v>23</v>
      </c>
      <c r="H12" s="34">
        <v>25</v>
      </c>
      <c r="I12" s="110">
        <v>28</v>
      </c>
      <c r="J12" s="105">
        <v>30</v>
      </c>
      <c r="K12" s="34" t="s">
        <v>76</v>
      </c>
      <c r="L12" s="110">
        <v>35</v>
      </c>
      <c r="M12" s="123">
        <f aca="true" t="shared" si="1" ref="M12:M26">IF(COUNT(G12:I12)&gt;0,LARGE(G12:I12,1),"")</f>
        <v>28</v>
      </c>
      <c r="N12" s="54" t="s">
        <v>83</v>
      </c>
      <c r="O12" s="33">
        <f>IF(COUNT(J12:L12)&gt;0,LARGE(J12:L12,1),"")</f>
        <v>35</v>
      </c>
      <c r="P12" s="38" t="s">
        <v>83</v>
      </c>
      <c r="Q12" s="123">
        <f aca="true" t="shared" si="2" ref="Q12:Q26">IF(AND(COUNT(M12)&gt;0,COUNT(O12)&gt;0),M12+O12,"")</f>
        <v>63</v>
      </c>
      <c r="R12" s="37" t="s">
        <v>83</v>
      </c>
      <c r="S12" s="129" t="s">
        <v>171</v>
      </c>
      <c r="T12" s="49">
        <f aca="true" t="shared" si="3" ref="T12:T26">IF(COUNT(F12)&gt;0,F12*(IF(COUNT(M12)&gt;0,M12,0)+IF(COUNT(O12)&gt;0,O12,0)),"")</f>
        <v>105.1515627955369</v>
      </c>
    </row>
    <row r="13" spans="1:20" ht="12.75" customHeight="1">
      <c r="A13" s="33">
        <v>2</v>
      </c>
      <c r="B13" s="34" t="s">
        <v>71</v>
      </c>
      <c r="C13" s="34">
        <v>1991</v>
      </c>
      <c r="D13" s="34" t="s">
        <v>45</v>
      </c>
      <c r="E13" s="35">
        <v>51.5</v>
      </c>
      <c r="F13" s="36">
        <f t="shared" si="0"/>
        <v>1.6718859600267069</v>
      </c>
      <c r="G13" s="105">
        <v>44</v>
      </c>
      <c r="H13" s="34">
        <v>48</v>
      </c>
      <c r="I13" s="110" t="s">
        <v>94</v>
      </c>
      <c r="J13" s="105">
        <v>56</v>
      </c>
      <c r="K13" s="34">
        <v>60</v>
      </c>
      <c r="L13" s="110" t="s">
        <v>105</v>
      </c>
      <c r="M13" s="37">
        <f t="shared" si="1"/>
        <v>48</v>
      </c>
      <c r="N13" s="61" t="s">
        <v>82</v>
      </c>
      <c r="O13" s="123">
        <f aca="true" t="shared" si="4" ref="O13:O26">IF(COUNT(J13:L13)&gt;0,LARGE(J13:L13,1),"")</f>
        <v>60</v>
      </c>
      <c r="P13" s="38" t="s">
        <v>82</v>
      </c>
      <c r="Q13" s="123">
        <f t="shared" si="2"/>
        <v>108</v>
      </c>
      <c r="R13" s="37" t="s">
        <v>82</v>
      </c>
      <c r="S13" s="129" t="s">
        <v>172</v>
      </c>
      <c r="T13" s="49">
        <f t="shared" si="3"/>
        <v>180.56368368288435</v>
      </c>
    </row>
    <row r="14" spans="1:20" ht="12.75" customHeight="1">
      <c r="A14" s="33"/>
      <c r="B14" s="79" t="s">
        <v>36</v>
      </c>
      <c r="C14" s="34"/>
      <c r="D14" s="34"/>
      <c r="E14" s="35"/>
      <c r="F14" s="36"/>
      <c r="G14" s="105"/>
      <c r="H14" s="34"/>
      <c r="I14" s="110"/>
      <c r="J14" s="105"/>
      <c r="K14" s="34"/>
      <c r="L14" s="110"/>
      <c r="M14" s="37"/>
      <c r="N14" s="61"/>
      <c r="O14" s="123"/>
      <c r="P14" s="38"/>
      <c r="Q14" s="123"/>
      <c r="R14" s="37"/>
      <c r="S14" s="129"/>
      <c r="T14" s="49"/>
    </row>
    <row r="15" spans="1:20" ht="12.75" customHeight="1">
      <c r="A15" s="33">
        <v>1</v>
      </c>
      <c r="B15" s="34" t="s">
        <v>72</v>
      </c>
      <c r="C15" s="34">
        <v>1992</v>
      </c>
      <c r="D15" s="34" t="s">
        <v>47</v>
      </c>
      <c r="E15" s="35">
        <v>56</v>
      </c>
      <c r="F15" s="36">
        <f t="shared" si="0"/>
        <v>1.5585215836666275</v>
      </c>
      <c r="G15" s="105">
        <v>45</v>
      </c>
      <c r="H15" s="34" t="s">
        <v>79</v>
      </c>
      <c r="I15" s="110">
        <v>50</v>
      </c>
      <c r="J15" s="105">
        <v>60</v>
      </c>
      <c r="K15" s="34">
        <v>60</v>
      </c>
      <c r="L15" s="110">
        <v>60</v>
      </c>
      <c r="M15" s="37">
        <f t="shared" si="1"/>
        <v>50</v>
      </c>
      <c r="N15" s="61" t="s">
        <v>82</v>
      </c>
      <c r="O15" s="123">
        <f t="shared" si="4"/>
        <v>60</v>
      </c>
      <c r="P15" s="38" t="s">
        <v>82</v>
      </c>
      <c r="Q15" s="123">
        <f t="shared" si="2"/>
        <v>110</v>
      </c>
      <c r="R15" s="37" t="s">
        <v>82</v>
      </c>
      <c r="S15" s="129"/>
      <c r="T15" s="49">
        <f t="shared" si="3"/>
        <v>171.43737420332903</v>
      </c>
    </row>
    <row r="16" spans="1:20" ht="12.75" customHeight="1">
      <c r="A16" s="33">
        <v>2</v>
      </c>
      <c r="B16" s="34" t="s">
        <v>73</v>
      </c>
      <c r="C16" s="34">
        <v>1992</v>
      </c>
      <c r="D16" s="34" t="s">
        <v>45</v>
      </c>
      <c r="E16" s="35">
        <v>53.1</v>
      </c>
      <c r="F16" s="36">
        <f t="shared" si="0"/>
        <v>1.6285831494400567</v>
      </c>
      <c r="G16" s="105" t="s">
        <v>95</v>
      </c>
      <c r="H16" s="34">
        <v>25</v>
      </c>
      <c r="I16" s="110">
        <v>30</v>
      </c>
      <c r="J16" s="105">
        <v>35</v>
      </c>
      <c r="K16" s="34">
        <v>40</v>
      </c>
      <c r="L16" s="111" t="s">
        <v>106</v>
      </c>
      <c r="M16" s="37">
        <f t="shared" si="1"/>
        <v>30</v>
      </c>
      <c r="N16" s="61" t="s">
        <v>90</v>
      </c>
      <c r="O16" s="123">
        <f t="shared" si="4"/>
        <v>40</v>
      </c>
      <c r="P16" s="38" t="s">
        <v>90</v>
      </c>
      <c r="Q16" s="123">
        <f t="shared" si="2"/>
        <v>70</v>
      </c>
      <c r="R16" s="37" t="s">
        <v>90</v>
      </c>
      <c r="S16" s="129" t="s">
        <v>172</v>
      </c>
      <c r="T16" s="49">
        <f t="shared" si="3"/>
        <v>114.00082046080396</v>
      </c>
    </row>
    <row r="17" spans="1:20" ht="12.75" customHeight="1">
      <c r="A17" s="33">
        <v>3</v>
      </c>
      <c r="B17" s="34" t="s">
        <v>91</v>
      </c>
      <c r="C17" s="34">
        <v>1992</v>
      </c>
      <c r="D17" s="34" t="s">
        <v>47</v>
      </c>
      <c r="E17" s="35">
        <v>53</v>
      </c>
      <c r="F17" s="36">
        <f t="shared" si="0"/>
        <v>1.6311859581316164</v>
      </c>
      <c r="G17" s="105">
        <v>33</v>
      </c>
      <c r="H17" s="34">
        <v>37</v>
      </c>
      <c r="I17" s="110" t="s">
        <v>97</v>
      </c>
      <c r="J17" s="105">
        <v>45</v>
      </c>
      <c r="K17" s="34">
        <v>50</v>
      </c>
      <c r="L17" s="130" t="s">
        <v>175</v>
      </c>
      <c r="M17" s="37">
        <f>IF(COUNT(G17:I17)&gt;0,LARGE(G17:I17,1),"")</f>
        <v>37</v>
      </c>
      <c r="N17" s="61" t="s">
        <v>84</v>
      </c>
      <c r="O17" s="123">
        <f>IF(COUNT(J17:L17)&gt;0,LARGE(J17:L17,1),"")</f>
        <v>50</v>
      </c>
      <c r="P17" s="38" t="s">
        <v>84</v>
      </c>
      <c r="Q17" s="123">
        <f>IF(AND(COUNT(M17)&gt;0,COUNT(O17)&gt;0),M17+O17,"")</f>
        <v>87</v>
      </c>
      <c r="R17" s="37" t="s">
        <v>84</v>
      </c>
      <c r="S17" s="129"/>
      <c r="T17" s="49">
        <f>IF(COUNT(F17)&gt;0,F17*(IF(COUNT(M17)&gt;0,M17,0)+IF(COUNT(O17)&gt;0,O17,0)),"")</f>
        <v>141.91317835745062</v>
      </c>
    </row>
    <row r="18" spans="1:20" ht="12.75" customHeight="1">
      <c r="A18" s="66">
        <v>4</v>
      </c>
      <c r="B18" s="58" t="s">
        <v>74</v>
      </c>
      <c r="C18" s="58">
        <v>1991</v>
      </c>
      <c r="D18" s="58" t="s">
        <v>45</v>
      </c>
      <c r="E18" s="59">
        <v>54</v>
      </c>
      <c r="F18" s="83">
        <f t="shared" si="0"/>
        <v>1.6057441580012204</v>
      </c>
      <c r="G18" s="106">
        <v>40</v>
      </c>
      <c r="H18" s="58">
        <v>42</v>
      </c>
      <c r="I18" s="111" t="s">
        <v>98</v>
      </c>
      <c r="J18" s="106">
        <v>50</v>
      </c>
      <c r="K18" s="118">
        <v>55</v>
      </c>
      <c r="L18" s="111">
        <v>58</v>
      </c>
      <c r="M18" s="66">
        <f t="shared" si="1"/>
        <v>42</v>
      </c>
      <c r="N18" s="67" t="s">
        <v>83</v>
      </c>
      <c r="O18" s="66">
        <f t="shared" si="4"/>
        <v>58</v>
      </c>
      <c r="P18" s="61" t="s">
        <v>83</v>
      </c>
      <c r="Q18" s="66">
        <f t="shared" si="2"/>
        <v>100</v>
      </c>
      <c r="R18" s="61" t="s">
        <v>83</v>
      </c>
      <c r="S18" s="131" t="s">
        <v>171</v>
      </c>
      <c r="T18" s="69">
        <f t="shared" si="3"/>
        <v>160.57441580012204</v>
      </c>
    </row>
    <row r="19" spans="1:20" ht="12.75" customHeight="1">
      <c r="A19" s="50"/>
      <c r="B19" s="81" t="s">
        <v>37</v>
      </c>
      <c r="C19" s="51"/>
      <c r="D19" s="51"/>
      <c r="E19" s="52"/>
      <c r="F19" s="57"/>
      <c r="G19" s="105"/>
      <c r="H19" s="88"/>
      <c r="I19" s="112"/>
      <c r="J19" s="51"/>
      <c r="K19" s="118"/>
      <c r="L19" s="111"/>
      <c r="M19" s="54"/>
      <c r="N19" s="67"/>
      <c r="O19" s="54"/>
      <c r="P19" s="61"/>
      <c r="Q19" s="125"/>
      <c r="R19" s="54"/>
      <c r="S19" s="129"/>
      <c r="T19" s="69"/>
    </row>
    <row r="20" spans="1:20" ht="12.75" customHeight="1">
      <c r="A20" s="66">
        <v>1</v>
      </c>
      <c r="B20" s="65" t="s">
        <v>75</v>
      </c>
      <c r="C20" s="58">
        <v>1989</v>
      </c>
      <c r="D20" s="58" t="s">
        <v>45</v>
      </c>
      <c r="E20" s="59">
        <v>61.4</v>
      </c>
      <c r="F20" s="40">
        <f t="shared" si="0"/>
        <v>1.4513890226432007</v>
      </c>
      <c r="G20" s="105">
        <v>45</v>
      </c>
      <c r="H20" s="88" t="s">
        <v>79</v>
      </c>
      <c r="I20" s="112">
        <v>50</v>
      </c>
      <c r="J20" s="65" t="s">
        <v>81</v>
      </c>
      <c r="K20" s="118">
        <v>60</v>
      </c>
      <c r="L20" s="111" t="s">
        <v>102</v>
      </c>
      <c r="M20" s="124">
        <f t="shared" si="1"/>
        <v>50</v>
      </c>
      <c r="N20" s="61" t="s">
        <v>103</v>
      </c>
      <c r="O20" s="124">
        <f t="shared" si="4"/>
        <v>60</v>
      </c>
      <c r="P20" s="61" t="str">
        <f aca="true" t="shared" si="5" ref="P20:P26">IF(COUNT(J20:L20)&gt;0,ROMAN(RANK(O20,$O$16:$O$29,0),0),"")</f>
        <v>VI</v>
      </c>
      <c r="Q20" s="126">
        <f t="shared" si="2"/>
        <v>110</v>
      </c>
      <c r="R20" s="62" t="s">
        <v>103</v>
      </c>
      <c r="S20" s="129" t="s">
        <v>172</v>
      </c>
      <c r="T20" s="63">
        <f t="shared" si="3"/>
        <v>159.65279249075206</v>
      </c>
    </row>
    <row r="21" spans="1:20" ht="12.75" customHeight="1">
      <c r="A21" s="66">
        <v>2</v>
      </c>
      <c r="B21" s="65" t="s">
        <v>78</v>
      </c>
      <c r="C21" s="58">
        <v>1992</v>
      </c>
      <c r="D21" s="58" t="s">
        <v>58</v>
      </c>
      <c r="E21" s="59">
        <v>60</v>
      </c>
      <c r="F21" s="40">
        <f t="shared" si="0"/>
        <v>1.4766558459290766</v>
      </c>
      <c r="G21" s="106">
        <v>47</v>
      </c>
      <c r="H21" s="58">
        <v>50</v>
      </c>
      <c r="I21" s="111" t="s">
        <v>99</v>
      </c>
      <c r="J21" s="65">
        <v>65</v>
      </c>
      <c r="K21" s="118">
        <v>65</v>
      </c>
      <c r="L21" s="111">
        <v>65</v>
      </c>
      <c r="M21" s="124">
        <f t="shared" si="1"/>
        <v>50</v>
      </c>
      <c r="N21" s="61" t="str">
        <f>IF(COUNT($G21:$I21)&gt;0,ROMAN(RANK(M21,$M$16:$M$29,0),0),"")</f>
        <v>V</v>
      </c>
      <c r="O21" s="124">
        <f t="shared" si="4"/>
        <v>65</v>
      </c>
      <c r="P21" s="61" t="str">
        <f t="shared" si="5"/>
        <v>V</v>
      </c>
      <c r="Q21" s="126">
        <f t="shared" si="2"/>
        <v>115</v>
      </c>
      <c r="R21" s="62" t="s">
        <v>111</v>
      </c>
      <c r="S21" s="131"/>
      <c r="T21" s="63">
        <f t="shared" si="3"/>
        <v>169.8154222818438</v>
      </c>
    </row>
    <row r="22" spans="1:20" ht="12.75" customHeight="1">
      <c r="A22" s="66">
        <v>3</v>
      </c>
      <c r="B22" s="65" t="s">
        <v>85</v>
      </c>
      <c r="C22" s="58">
        <v>1991</v>
      </c>
      <c r="D22" s="58" t="s">
        <v>47</v>
      </c>
      <c r="E22" s="59">
        <v>61.4</v>
      </c>
      <c r="F22" s="40">
        <f t="shared" si="0"/>
        <v>1.4513890226432007</v>
      </c>
      <c r="G22" s="106">
        <v>57</v>
      </c>
      <c r="H22" s="58" t="s">
        <v>101</v>
      </c>
      <c r="I22" s="111" t="s">
        <v>101</v>
      </c>
      <c r="J22" s="65" t="s">
        <v>107</v>
      </c>
      <c r="K22" s="118">
        <v>77</v>
      </c>
      <c r="L22" s="111" t="s">
        <v>108</v>
      </c>
      <c r="M22" s="124">
        <f t="shared" si="1"/>
        <v>57</v>
      </c>
      <c r="N22" s="61" t="str">
        <f>IF(COUNT($G22:$I22)&gt;0,ROMAN(RANK(M22,$M$16:$M$29,0),0),"")</f>
        <v>IV</v>
      </c>
      <c r="O22" s="124">
        <f t="shared" si="4"/>
        <v>77</v>
      </c>
      <c r="P22" s="61" t="str">
        <f t="shared" si="5"/>
        <v>III</v>
      </c>
      <c r="Q22" s="126">
        <f t="shared" si="2"/>
        <v>134</v>
      </c>
      <c r="R22" s="62" t="s">
        <v>90</v>
      </c>
      <c r="S22" s="131"/>
      <c r="T22" s="63">
        <f t="shared" si="3"/>
        <v>194.4861290341889</v>
      </c>
    </row>
    <row r="23" spans="1:20" ht="12.75" customHeight="1">
      <c r="A23" s="66">
        <v>4</v>
      </c>
      <c r="B23" s="65" t="s">
        <v>86</v>
      </c>
      <c r="C23" s="58">
        <v>1992</v>
      </c>
      <c r="D23" s="58" t="s">
        <v>53</v>
      </c>
      <c r="E23" s="59">
        <v>61.3</v>
      </c>
      <c r="F23" s="40">
        <f t="shared" si="0"/>
        <v>1.453141663145103</v>
      </c>
      <c r="G23" s="106">
        <v>53</v>
      </c>
      <c r="H23" s="58">
        <v>58</v>
      </c>
      <c r="I23" s="111" t="s">
        <v>100</v>
      </c>
      <c r="J23" s="65">
        <v>72</v>
      </c>
      <c r="K23" s="118">
        <v>78</v>
      </c>
      <c r="L23" s="111" t="s">
        <v>109</v>
      </c>
      <c r="M23" s="124">
        <f t="shared" si="1"/>
        <v>58</v>
      </c>
      <c r="N23" s="61" t="str">
        <f>IF(COUNT($G23:$I23)&gt;0,ROMAN(RANK(M23,$M$16:$M$29,0),0),"")</f>
        <v>III</v>
      </c>
      <c r="O23" s="124">
        <f t="shared" si="4"/>
        <v>78</v>
      </c>
      <c r="P23" s="61" t="str">
        <f t="shared" si="5"/>
        <v>II</v>
      </c>
      <c r="Q23" s="126">
        <f t="shared" si="2"/>
        <v>136</v>
      </c>
      <c r="R23" s="62" t="s">
        <v>84</v>
      </c>
      <c r="S23" s="131"/>
      <c r="T23" s="63">
        <f t="shared" si="3"/>
        <v>197.62726618773402</v>
      </c>
    </row>
    <row r="24" spans="1:20" ht="12.75" customHeight="1">
      <c r="A24" s="66">
        <v>5</v>
      </c>
      <c r="B24" s="65" t="s">
        <v>87</v>
      </c>
      <c r="C24" s="58">
        <v>1992</v>
      </c>
      <c r="D24" s="58" t="s">
        <v>58</v>
      </c>
      <c r="E24" s="59">
        <v>60.1</v>
      </c>
      <c r="F24" s="40">
        <f t="shared" si="0"/>
        <v>1.474797672476648</v>
      </c>
      <c r="G24" s="106">
        <v>57</v>
      </c>
      <c r="H24" s="58">
        <v>59</v>
      </c>
      <c r="I24" s="111">
        <v>61</v>
      </c>
      <c r="J24" s="65">
        <v>72</v>
      </c>
      <c r="K24" s="118">
        <v>75</v>
      </c>
      <c r="L24" s="111" t="s">
        <v>107</v>
      </c>
      <c r="M24" s="124">
        <f t="shared" si="1"/>
        <v>61</v>
      </c>
      <c r="N24" s="61" t="str">
        <f>IF(COUNT($G24:$I24)&gt;0,ROMAN(RANK(M24,$M$16:$M$29,0),0),"")</f>
        <v>I</v>
      </c>
      <c r="O24" s="124">
        <f t="shared" si="4"/>
        <v>75</v>
      </c>
      <c r="P24" s="61" t="str">
        <f t="shared" si="5"/>
        <v>IV</v>
      </c>
      <c r="Q24" s="126">
        <f t="shared" si="2"/>
        <v>136</v>
      </c>
      <c r="R24" s="62" t="s">
        <v>83</v>
      </c>
      <c r="S24" s="131"/>
      <c r="T24" s="63">
        <f t="shared" si="3"/>
        <v>200.57248345682413</v>
      </c>
    </row>
    <row r="25" spans="1:20" ht="12.75" customHeight="1">
      <c r="A25" s="66">
        <v>6</v>
      </c>
      <c r="B25" s="65" t="s">
        <v>88</v>
      </c>
      <c r="C25" s="58">
        <v>1992</v>
      </c>
      <c r="D25" s="58" t="s">
        <v>45</v>
      </c>
      <c r="E25" s="59">
        <v>60.8</v>
      </c>
      <c r="F25" s="40">
        <f t="shared" si="0"/>
        <v>1.4620232479926967</v>
      </c>
      <c r="G25" s="106">
        <v>34</v>
      </c>
      <c r="H25" s="58">
        <v>36</v>
      </c>
      <c r="I25" s="111" t="s">
        <v>96</v>
      </c>
      <c r="J25" s="65">
        <v>40</v>
      </c>
      <c r="K25" s="118">
        <v>43</v>
      </c>
      <c r="L25" s="111">
        <v>45</v>
      </c>
      <c r="M25" s="124">
        <f t="shared" si="1"/>
        <v>36</v>
      </c>
      <c r="N25" s="61" t="s">
        <v>104</v>
      </c>
      <c r="O25" s="124">
        <f t="shared" si="4"/>
        <v>45</v>
      </c>
      <c r="P25" s="61" t="s">
        <v>104</v>
      </c>
      <c r="Q25" s="126">
        <f t="shared" si="2"/>
        <v>81</v>
      </c>
      <c r="R25" s="62" t="s">
        <v>104</v>
      </c>
      <c r="S25" s="131" t="s">
        <v>173</v>
      </c>
      <c r="T25" s="63">
        <f t="shared" si="3"/>
        <v>118.42388308740843</v>
      </c>
    </row>
    <row r="26" spans="1:20" ht="12.75" customHeight="1" thickBot="1">
      <c r="A26" s="41">
        <v>7</v>
      </c>
      <c r="B26" s="42" t="s">
        <v>89</v>
      </c>
      <c r="C26" s="42">
        <v>1993</v>
      </c>
      <c r="D26" s="42" t="s">
        <v>45</v>
      </c>
      <c r="E26" s="43">
        <v>60.5</v>
      </c>
      <c r="F26" s="55">
        <f t="shared" si="0"/>
        <v>1.4674486189659415</v>
      </c>
      <c r="G26" s="132">
        <v>60</v>
      </c>
      <c r="H26" s="42" t="s">
        <v>102</v>
      </c>
      <c r="I26" s="133" t="s">
        <v>102</v>
      </c>
      <c r="J26" s="132">
        <v>80</v>
      </c>
      <c r="K26" s="42" t="s">
        <v>110</v>
      </c>
      <c r="L26" s="133">
        <v>85</v>
      </c>
      <c r="M26" s="44">
        <f t="shared" si="1"/>
        <v>60</v>
      </c>
      <c r="N26" s="68" t="str">
        <f>IF(COUNT($G26:$I26)&gt;0,ROMAN(RANK(M26,$M$16:$M$29,0),0),"")</f>
        <v>II</v>
      </c>
      <c r="O26" s="134">
        <f t="shared" si="4"/>
        <v>85</v>
      </c>
      <c r="P26" s="45" t="str">
        <f t="shared" si="5"/>
        <v>I</v>
      </c>
      <c r="Q26" s="134">
        <f t="shared" si="2"/>
        <v>145</v>
      </c>
      <c r="R26" s="44" t="s">
        <v>82</v>
      </c>
      <c r="S26" s="135" t="s">
        <v>171</v>
      </c>
      <c r="T26" s="56">
        <f t="shared" si="3"/>
        <v>212.78004975006152</v>
      </c>
    </row>
    <row r="27" ht="12.75" customHeight="1">
      <c r="T27" s="26"/>
    </row>
    <row r="28" spans="1:20" ht="12.75" customHeight="1">
      <c r="A28" s="22" t="s">
        <v>16</v>
      </c>
      <c r="C28" t="s">
        <v>25</v>
      </c>
      <c r="F28" s="22" t="s">
        <v>18</v>
      </c>
      <c r="H28" s="22" t="s">
        <v>19</v>
      </c>
      <c r="K28" s="8" t="s">
        <v>155</v>
      </c>
      <c r="N28" s="23" t="s">
        <v>20</v>
      </c>
      <c r="S28" s="22" t="s">
        <v>21</v>
      </c>
      <c r="T28" s="26"/>
    </row>
    <row r="29" ht="12.75" customHeight="1">
      <c r="T29" s="26"/>
    </row>
    <row r="30" spans="1:20" ht="12.75" customHeight="1">
      <c r="A30" s="22" t="s">
        <v>17</v>
      </c>
      <c r="C30" t="s">
        <v>26</v>
      </c>
      <c r="F30" s="22" t="s">
        <v>18</v>
      </c>
      <c r="K30" s="22" t="s">
        <v>92</v>
      </c>
      <c r="N30" s="24" t="s">
        <v>20</v>
      </c>
      <c r="S30" s="22" t="s">
        <v>21</v>
      </c>
      <c r="T30" s="26"/>
    </row>
    <row r="31" spans="12:20" ht="12.75" customHeight="1">
      <c r="L31" s="16"/>
      <c r="T31" s="26"/>
    </row>
    <row r="32" spans="11:20" ht="12.75" customHeight="1">
      <c r="K32" s="22" t="s">
        <v>93</v>
      </c>
      <c r="N32" s="24" t="s">
        <v>20</v>
      </c>
      <c r="S32" s="22" t="s">
        <v>21</v>
      </c>
      <c r="T32" s="26"/>
    </row>
    <row r="33" ht="12.75" customHeight="1">
      <c r="T33" s="26"/>
    </row>
    <row r="34" ht="12.75" customHeight="1">
      <c r="T34" s="26"/>
    </row>
    <row r="35" ht="12.75" customHeight="1">
      <c r="T35" s="26"/>
    </row>
    <row r="36" ht="12.75" customHeight="1"/>
    <row r="37" ht="12.75" customHeight="1"/>
    <row r="38" ht="12.75" customHeight="1"/>
  </sheetData>
  <mergeCells count="7">
    <mergeCell ref="H3:J3"/>
    <mergeCell ref="K3:N3"/>
    <mergeCell ref="A10:T10"/>
    <mergeCell ref="A7:F7"/>
    <mergeCell ref="G7:L7"/>
    <mergeCell ref="M7:T7"/>
    <mergeCell ref="A8:B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5.7109375" style="0" customWidth="1"/>
    <col min="4" max="4" width="9.7109375" style="0" customWidth="1"/>
    <col min="5" max="5" width="6.7109375" style="0" customWidth="1"/>
    <col min="6" max="6" width="8.7109375" style="0" customWidth="1"/>
    <col min="7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9" width="3.7109375" style="0" customWidth="1"/>
  </cols>
  <sheetData>
    <row r="1" spans="1:20" ht="12.75" customHeight="1">
      <c r="A1" s="160"/>
      <c r="B1" s="160"/>
      <c r="C1" s="160"/>
      <c r="D1" s="1"/>
      <c r="E1" s="2"/>
      <c r="K1" s="3"/>
      <c r="L1" s="3"/>
      <c r="M1" s="4"/>
      <c r="R1" s="161"/>
      <c r="S1" s="161"/>
      <c r="T1" s="161"/>
    </row>
    <row r="2" spans="5:20" s="71" customFormat="1" ht="15.75">
      <c r="E2" s="70" t="s">
        <v>176</v>
      </c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T2" s="74"/>
    </row>
    <row r="3" spans="2:20" ht="15.75" customHeight="1">
      <c r="B3" s="8"/>
      <c r="C3" s="8"/>
      <c r="E3" s="1"/>
      <c r="F3" s="6"/>
      <c r="G3" s="5"/>
      <c r="H3" s="162" t="s">
        <v>28</v>
      </c>
      <c r="I3" s="162"/>
      <c r="J3" s="162"/>
      <c r="K3" s="163" t="s">
        <v>29</v>
      </c>
      <c r="L3" s="163"/>
      <c r="M3" s="163"/>
      <c r="N3" s="163"/>
      <c r="T3" s="46"/>
    </row>
    <row r="4" spans="5:20" ht="12.75" customHeight="1">
      <c r="E4" s="1"/>
      <c r="F4" s="9"/>
      <c r="G4" s="9"/>
      <c r="H4" s="9"/>
      <c r="I4" s="9"/>
      <c r="J4" s="9"/>
      <c r="K4" s="9"/>
      <c r="L4" s="9"/>
      <c r="T4" s="46"/>
    </row>
    <row r="5" spans="5:20" ht="12.75">
      <c r="E5" s="1"/>
      <c r="F5" s="10"/>
      <c r="G5" s="7"/>
      <c r="H5" s="7"/>
      <c r="I5" s="7"/>
      <c r="J5" s="7"/>
      <c r="K5" s="7"/>
      <c r="T5" s="46"/>
    </row>
    <row r="6" spans="5:20" ht="12.75" customHeight="1" thickBot="1">
      <c r="E6" s="1"/>
      <c r="F6" s="2"/>
      <c r="T6" s="46"/>
    </row>
    <row r="7" spans="1:20" ht="18" customHeight="1" thickBot="1">
      <c r="A7" s="167" t="s">
        <v>0</v>
      </c>
      <c r="B7" s="168"/>
      <c r="C7" s="168"/>
      <c r="D7" s="168"/>
      <c r="E7" s="168"/>
      <c r="F7" s="168"/>
      <c r="G7" s="169" t="s">
        <v>1</v>
      </c>
      <c r="H7" s="170"/>
      <c r="I7" s="170"/>
      <c r="J7" s="170"/>
      <c r="K7" s="170"/>
      <c r="L7" s="171"/>
      <c r="M7" s="170" t="s">
        <v>2</v>
      </c>
      <c r="N7" s="170"/>
      <c r="O7" s="170"/>
      <c r="P7" s="170"/>
      <c r="Q7" s="170"/>
      <c r="R7" s="170"/>
      <c r="S7" s="170"/>
      <c r="T7" s="172"/>
    </row>
    <row r="8" spans="1:20" ht="27" customHeight="1">
      <c r="A8" s="173" t="s">
        <v>3</v>
      </c>
      <c r="B8" s="174"/>
      <c r="C8" s="28" t="s">
        <v>14</v>
      </c>
      <c r="D8" s="28" t="s">
        <v>4</v>
      </c>
      <c r="E8" s="29" t="s">
        <v>15</v>
      </c>
      <c r="F8" s="30" t="s">
        <v>5</v>
      </c>
      <c r="G8" s="25" t="s">
        <v>6</v>
      </c>
      <c r="H8" s="25"/>
      <c r="I8" s="31"/>
      <c r="J8" s="25" t="s">
        <v>7</v>
      </c>
      <c r="K8" s="25"/>
      <c r="L8" s="31"/>
      <c r="M8" s="25" t="s">
        <v>6</v>
      </c>
      <c r="N8" s="31"/>
      <c r="O8" s="25" t="s">
        <v>7</v>
      </c>
      <c r="P8" s="31"/>
      <c r="Q8" s="25" t="s">
        <v>8</v>
      </c>
      <c r="R8" s="31"/>
      <c r="S8" s="32" t="s">
        <v>22</v>
      </c>
      <c r="T8" s="47" t="s">
        <v>9</v>
      </c>
    </row>
    <row r="9" spans="1:20" ht="15" customHeight="1" thickBot="1">
      <c r="A9" s="11"/>
      <c r="B9" s="15"/>
      <c r="C9" s="19"/>
      <c r="D9" s="19"/>
      <c r="E9" s="20"/>
      <c r="F9" s="21"/>
      <c r="G9" s="13">
        <v>1</v>
      </c>
      <c r="H9" s="13">
        <v>2</v>
      </c>
      <c r="I9" s="14">
        <v>3</v>
      </c>
      <c r="J9" s="13">
        <v>1</v>
      </c>
      <c r="K9" s="13">
        <v>2</v>
      </c>
      <c r="L9" s="14">
        <v>3</v>
      </c>
      <c r="M9" s="13" t="s">
        <v>10</v>
      </c>
      <c r="N9" s="14" t="s">
        <v>11</v>
      </c>
      <c r="O9" s="13" t="s">
        <v>12</v>
      </c>
      <c r="P9" s="14" t="s">
        <v>11</v>
      </c>
      <c r="Q9" s="13" t="s">
        <v>13</v>
      </c>
      <c r="R9" s="14" t="s">
        <v>11</v>
      </c>
      <c r="S9" s="15"/>
      <c r="T9" s="48"/>
    </row>
    <row r="10" spans="1:20" ht="15" customHeight="1" thickBot="1">
      <c r="A10" s="164" t="s">
        <v>30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6"/>
    </row>
    <row r="11" spans="1:20" ht="12.75">
      <c r="A11" s="85"/>
      <c r="B11" s="77" t="s">
        <v>38</v>
      </c>
      <c r="C11" s="77"/>
      <c r="D11" s="77"/>
      <c r="E11" s="77"/>
      <c r="F11" s="78"/>
      <c r="G11" s="76"/>
      <c r="H11" s="84"/>
      <c r="I11" s="78"/>
      <c r="J11" s="76"/>
      <c r="K11" s="77"/>
      <c r="L11" s="78"/>
      <c r="M11" s="76"/>
      <c r="N11" s="78"/>
      <c r="O11" s="76"/>
      <c r="P11" s="78"/>
      <c r="Q11" s="85"/>
      <c r="R11" s="78"/>
      <c r="S11" s="75"/>
      <c r="T11" s="75"/>
    </row>
    <row r="12" spans="1:20" ht="12.75">
      <c r="A12" s="33">
        <v>1</v>
      </c>
      <c r="B12" s="34" t="s">
        <v>112</v>
      </c>
      <c r="C12" s="34">
        <v>1988</v>
      </c>
      <c r="D12" s="34" t="s">
        <v>45</v>
      </c>
      <c r="E12" s="35">
        <v>64.8</v>
      </c>
      <c r="F12" s="36">
        <f aca="true" t="shared" si="0" ref="F12:F25">(10^(((LOG10(E12/168.091))*(LOG10(E12/168.091)))*0.845716976))</f>
        <v>1.3961469064687166</v>
      </c>
      <c r="G12" s="105">
        <v>69</v>
      </c>
      <c r="H12" s="34">
        <v>74</v>
      </c>
      <c r="I12" s="110">
        <v>77</v>
      </c>
      <c r="J12" s="105">
        <v>90</v>
      </c>
      <c r="K12" s="34">
        <v>95</v>
      </c>
      <c r="L12" s="110" t="s">
        <v>149</v>
      </c>
      <c r="M12" s="123">
        <f aca="true" t="shared" si="1" ref="M12:M23">IF(COUNT(G12:I12)&gt;0,LARGE(G12:I12,1),"")</f>
        <v>77</v>
      </c>
      <c r="N12" s="54" t="str">
        <f>IF(COUNT($G12:$I12)&gt;0,ROMAN(RANK(M12,$M$12:$M$23,0),0),"")</f>
        <v>VI</v>
      </c>
      <c r="O12" s="33">
        <f>IF(COUNT(J12:L12)&gt;0,LARGE(J12:L12,1),"")</f>
        <v>95</v>
      </c>
      <c r="P12" s="38" t="s">
        <v>84</v>
      </c>
      <c r="Q12" s="123">
        <f aca="true" t="shared" si="2" ref="Q12:Q23">IF(AND(COUNT(M12)&gt;0,COUNT(O12)&gt;0),M12+O12,"")</f>
        <v>172</v>
      </c>
      <c r="R12" s="37" t="s">
        <v>90</v>
      </c>
      <c r="S12" s="129" t="s">
        <v>172</v>
      </c>
      <c r="T12" s="49">
        <f aca="true" t="shared" si="3" ref="T12:T23">IF(COUNT(F12)&gt;0,F12*(IF(COUNT(M12)&gt;0,M12,0)+IF(COUNT(O12)&gt;0,O12,0)),"")</f>
        <v>240.13726791261925</v>
      </c>
    </row>
    <row r="13" spans="1:20" ht="12.75">
      <c r="A13" s="33">
        <v>2</v>
      </c>
      <c r="B13" s="34" t="s">
        <v>113</v>
      </c>
      <c r="C13" s="34">
        <v>1991</v>
      </c>
      <c r="D13" s="34" t="s">
        <v>45</v>
      </c>
      <c r="E13" s="35">
        <v>64.3</v>
      </c>
      <c r="F13" s="36">
        <f t="shared" si="0"/>
        <v>1.4037707589995447</v>
      </c>
      <c r="G13" s="105">
        <v>78</v>
      </c>
      <c r="H13" s="34">
        <v>83</v>
      </c>
      <c r="I13" s="110" t="s">
        <v>130</v>
      </c>
      <c r="J13" s="105">
        <v>100</v>
      </c>
      <c r="K13" s="34">
        <v>105</v>
      </c>
      <c r="L13" s="110">
        <v>110</v>
      </c>
      <c r="M13" s="37">
        <f t="shared" si="1"/>
        <v>83</v>
      </c>
      <c r="N13" s="61" t="s">
        <v>83</v>
      </c>
      <c r="O13" s="123">
        <f aca="true" t="shared" si="4" ref="O13:O23">IF(COUNT(J13:L13)&gt;0,LARGE(J13:L13,1),"")</f>
        <v>110</v>
      </c>
      <c r="P13" s="38" t="s">
        <v>82</v>
      </c>
      <c r="Q13" s="123">
        <f t="shared" si="2"/>
        <v>193</v>
      </c>
      <c r="R13" s="37" t="s">
        <v>83</v>
      </c>
      <c r="S13" s="129" t="s">
        <v>171</v>
      </c>
      <c r="T13" s="49">
        <f t="shared" si="3"/>
        <v>270.92775648691213</v>
      </c>
    </row>
    <row r="14" spans="1:20" ht="12.75">
      <c r="A14" s="33">
        <v>3</v>
      </c>
      <c r="B14" s="34" t="s">
        <v>118</v>
      </c>
      <c r="C14" s="34">
        <v>1994</v>
      </c>
      <c r="D14" s="34" t="s">
        <v>53</v>
      </c>
      <c r="E14" s="35">
        <v>67.3</v>
      </c>
      <c r="F14" s="36">
        <f t="shared" si="0"/>
        <v>1.360342709266677</v>
      </c>
      <c r="G14" s="105">
        <v>60</v>
      </c>
      <c r="H14" s="34" t="s">
        <v>127</v>
      </c>
      <c r="I14" s="110">
        <v>63</v>
      </c>
      <c r="J14" s="105">
        <v>82</v>
      </c>
      <c r="K14" s="34">
        <v>85</v>
      </c>
      <c r="L14" s="110" t="s">
        <v>131</v>
      </c>
      <c r="M14" s="37">
        <f t="shared" si="1"/>
        <v>63</v>
      </c>
      <c r="N14" s="61" t="s">
        <v>111</v>
      </c>
      <c r="O14" s="123">
        <f t="shared" si="4"/>
        <v>85</v>
      </c>
      <c r="P14" s="38" t="s">
        <v>111</v>
      </c>
      <c r="Q14" s="123">
        <f t="shared" si="2"/>
        <v>148</v>
      </c>
      <c r="R14" s="37" t="s">
        <v>111</v>
      </c>
      <c r="S14" s="129"/>
      <c r="T14" s="49">
        <f t="shared" si="3"/>
        <v>201.33072097146822</v>
      </c>
    </row>
    <row r="15" spans="1:20" ht="12.75">
      <c r="A15" s="33">
        <v>4</v>
      </c>
      <c r="B15" s="34" t="s">
        <v>114</v>
      </c>
      <c r="C15" s="34">
        <v>1988</v>
      </c>
      <c r="D15" s="34" t="s">
        <v>50</v>
      </c>
      <c r="E15" s="35">
        <v>68.8</v>
      </c>
      <c r="F15" s="36">
        <f t="shared" si="0"/>
        <v>1.3405677172764956</v>
      </c>
      <c r="G15" s="105">
        <v>80</v>
      </c>
      <c r="H15" s="34">
        <v>85</v>
      </c>
      <c r="I15" s="110">
        <v>87</v>
      </c>
      <c r="J15" s="105">
        <v>105</v>
      </c>
      <c r="K15" s="34">
        <v>108</v>
      </c>
      <c r="L15" s="130">
        <v>110</v>
      </c>
      <c r="M15" s="37">
        <f t="shared" si="1"/>
        <v>87</v>
      </c>
      <c r="N15" s="61" t="s">
        <v>82</v>
      </c>
      <c r="O15" s="123">
        <f t="shared" si="4"/>
        <v>110</v>
      </c>
      <c r="P15" s="38" t="str">
        <f>IF(COUNT(J15:L15)&gt;0,ROMAN(RANK(O15,$O$12:$O$23,0),0),"")</f>
        <v>II</v>
      </c>
      <c r="Q15" s="123">
        <f t="shared" si="2"/>
        <v>197</v>
      </c>
      <c r="R15" s="37" t="s">
        <v>82</v>
      </c>
      <c r="S15" s="129"/>
      <c r="T15" s="49">
        <f t="shared" si="3"/>
        <v>264.0918403034696</v>
      </c>
    </row>
    <row r="16" spans="1:20" ht="12.75">
      <c r="A16" s="50">
        <v>5</v>
      </c>
      <c r="B16" s="51" t="s">
        <v>115</v>
      </c>
      <c r="C16" s="51">
        <v>1988</v>
      </c>
      <c r="D16" s="51" t="s">
        <v>116</v>
      </c>
      <c r="E16" s="52">
        <v>62.7</v>
      </c>
      <c r="F16" s="57">
        <f t="shared" si="0"/>
        <v>1.4292965820156487</v>
      </c>
      <c r="G16" s="106">
        <v>40</v>
      </c>
      <c r="H16" s="58">
        <v>45</v>
      </c>
      <c r="I16" s="111" t="s">
        <v>126</v>
      </c>
      <c r="J16" s="107">
        <v>55</v>
      </c>
      <c r="K16" s="118" t="s">
        <v>81</v>
      </c>
      <c r="L16" s="111" t="s">
        <v>81</v>
      </c>
      <c r="M16" s="54">
        <f t="shared" si="1"/>
        <v>45</v>
      </c>
      <c r="N16" s="67" t="s">
        <v>104</v>
      </c>
      <c r="O16" s="125">
        <f t="shared" si="4"/>
        <v>55</v>
      </c>
      <c r="P16" s="53" t="s">
        <v>104</v>
      </c>
      <c r="Q16" s="125">
        <f t="shared" si="2"/>
        <v>100</v>
      </c>
      <c r="R16" s="54" t="s">
        <v>104</v>
      </c>
      <c r="S16" s="131"/>
      <c r="T16" s="69">
        <f t="shared" si="3"/>
        <v>142.92965820156488</v>
      </c>
    </row>
    <row r="17" spans="1:20" ht="12.75">
      <c r="A17" s="66">
        <v>6</v>
      </c>
      <c r="B17" s="65" t="s">
        <v>117</v>
      </c>
      <c r="C17" s="58">
        <v>1987</v>
      </c>
      <c r="D17" s="58" t="s">
        <v>116</v>
      </c>
      <c r="E17" s="59">
        <v>64.6</v>
      </c>
      <c r="F17" s="40">
        <f t="shared" si="0"/>
        <v>1.3991769928151663</v>
      </c>
      <c r="G17" s="105">
        <v>45</v>
      </c>
      <c r="H17" s="88" t="s">
        <v>79</v>
      </c>
      <c r="I17" s="112">
        <v>50</v>
      </c>
      <c r="J17" s="65">
        <v>65</v>
      </c>
      <c r="K17" s="118" t="s">
        <v>134</v>
      </c>
      <c r="L17" s="111">
        <v>70</v>
      </c>
      <c r="M17" s="124">
        <f t="shared" si="1"/>
        <v>50</v>
      </c>
      <c r="N17" s="61" t="s">
        <v>103</v>
      </c>
      <c r="O17" s="124">
        <f t="shared" si="4"/>
        <v>70</v>
      </c>
      <c r="P17" s="61" t="s">
        <v>103</v>
      </c>
      <c r="Q17" s="126">
        <f t="shared" si="2"/>
        <v>120</v>
      </c>
      <c r="R17" s="62" t="s">
        <v>103</v>
      </c>
      <c r="S17" s="129"/>
      <c r="T17" s="63">
        <f t="shared" si="3"/>
        <v>167.90123913781994</v>
      </c>
    </row>
    <row r="18" spans="1:20" ht="12.75">
      <c r="A18" s="66">
        <v>7</v>
      </c>
      <c r="B18" s="65" t="s">
        <v>119</v>
      </c>
      <c r="C18" s="58">
        <v>1989</v>
      </c>
      <c r="D18" s="58" t="s">
        <v>53</v>
      </c>
      <c r="E18" s="59">
        <v>68.6</v>
      </c>
      <c r="F18" s="40">
        <f t="shared" si="0"/>
        <v>1.3431352886455274</v>
      </c>
      <c r="G18" s="106">
        <v>77</v>
      </c>
      <c r="H18" s="58">
        <v>82</v>
      </c>
      <c r="I18" s="111" t="s">
        <v>129</v>
      </c>
      <c r="J18" s="65">
        <v>93</v>
      </c>
      <c r="K18" s="118" t="s">
        <v>146</v>
      </c>
      <c r="L18" s="111" t="s">
        <v>146</v>
      </c>
      <c r="M18" s="124">
        <f t="shared" si="1"/>
        <v>82</v>
      </c>
      <c r="N18" s="61" t="s">
        <v>84</v>
      </c>
      <c r="O18" s="124">
        <f t="shared" si="4"/>
        <v>93</v>
      </c>
      <c r="P18" s="61" t="s">
        <v>90</v>
      </c>
      <c r="Q18" s="126">
        <f t="shared" si="2"/>
        <v>175</v>
      </c>
      <c r="R18" s="62" t="s">
        <v>84</v>
      </c>
      <c r="S18" s="131"/>
      <c r="T18" s="63">
        <f t="shared" si="3"/>
        <v>235.0486755129673</v>
      </c>
    </row>
    <row r="19" spans="1:20" ht="12.75">
      <c r="A19" s="66"/>
      <c r="B19" s="82" t="s">
        <v>39</v>
      </c>
      <c r="C19" s="58"/>
      <c r="D19" s="58"/>
      <c r="E19" s="59"/>
      <c r="F19" s="40"/>
      <c r="G19" s="106"/>
      <c r="H19" s="58"/>
      <c r="I19" s="111"/>
      <c r="J19" s="65"/>
      <c r="K19" s="118"/>
      <c r="L19" s="111"/>
      <c r="M19" s="124"/>
      <c r="N19" s="61"/>
      <c r="O19" s="124"/>
      <c r="P19" s="61"/>
      <c r="Q19" s="126"/>
      <c r="R19" s="62"/>
      <c r="S19" s="131"/>
      <c r="T19" s="63"/>
    </row>
    <row r="20" spans="1:20" ht="12.75">
      <c r="A20" s="66">
        <v>1</v>
      </c>
      <c r="B20" s="65" t="s">
        <v>120</v>
      </c>
      <c r="C20" s="58">
        <v>1989</v>
      </c>
      <c r="D20" s="58" t="s">
        <v>45</v>
      </c>
      <c r="E20" s="59">
        <v>76.2</v>
      </c>
      <c r="F20" s="40">
        <f t="shared" si="0"/>
        <v>1.2584618360756286</v>
      </c>
      <c r="G20" s="106">
        <v>106</v>
      </c>
      <c r="H20" s="58" t="s">
        <v>132</v>
      </c>
      <c r="I20" s="111">
        <v>114</v>
      </c>
      <c r="J20" s="65">
        <v>130</v>
      </c>
      <c r="K20" s="118">
        <v>136</v>
      </c>
      <c r="L20" s="111" t="s">
        <v>153</v>
      </c>
      <c r="M20" s="124">
        <f t="shared" si="1"/>
        <v>114</v>
      </c>
      <c r="N20" s="61" t="str">
        <f>IF(COUNT($G20:$I20)&gt;0,ROMAN(RANK(M20,$M$12:$M$23,0),0),"")</f>
        <v>I</v>
      </c>
      <c r="O20" s="124">
        <f t="shared" si="4"/>
        <v>136</v>
      </c>
      <c r="P20" s="61" t="str">
        <f>IF(COUNT(J20:L20)&gt;0,ROMAN(RANK(O20,$O$12:$O$23,0),0),"")</f>
        <v>I</v>
      </c>
      <c r="Q20" s="126">
        <f t="shared" si="2"/>
        <v>250</v>
      </c>
      <c r="R20" s="62" t="s">
        <v>82</v>
      </c>
      <c r="S20" s="131" t="s">
        <v>171</v>
      </c>
      <c r="T20" s="63">
        <f t="shared" si="3"/>
        <v>314.61545901890713</v>
      </c>
    </row>
    <row r="21" spans="1:20" ht="12.75">
      <c r="A21" s="66">
        <v>2</v>
      </c>
      <c r="B21" s="65" t="s">
        <v>121</v>
      </c>
      <c r="C21" s="58">
        <v>1987</v>
      </c>
      <c r="D21" s="58" t="s">
        <v>45</v>
      </c>
      <c r="E21" s="59">
        <v>75.5</v>
      </c>
      <c r="F21" s="40">
        <f t="shared" si="0"/>
        <v>1.265269187377681</v>
      </c>
      <c r="G21" s="106">
        <v>55</v>
      </c>
      <c r="H21" s="58">
        <v>60</v>
      </c>
      <c r="I21" s="111">
        <v>63</v>
      </c>
      <c r="J21" s="65">
        <v>69</v>
      </c>
      <c r="K21" s="118">
        <v>75</v>
      </c>
      <c r="L21" s="111" t="s">
        <v>108</v>
      </c>
      <c r="M21" s="124">
        <f t="shared" si="1"/>
        <v>63</v>
      </c>
      <c r="N21" s="61" t="s">
        <v>90</v>
      </c>
      <c r="O21" s="124">
        <f t="shared" si="4"/>
        <v>75</v>
      </c>
      <c r="P21" s="61" t="s">
        <v>111</v>
      </c>
      <c r="Q21" s="126">
        <f t="shared" si="2"/>
        <v>138</v>
      </c>
      <c r="R21" s="62" t="s">
        <v>90</v>
      </c>
      <c r="S21" s="131" t="s">
        <v>172</v>
      </c>
      <c r="T21" s="63">
        <f t="shared" si="3"/>
        <v>174.60714785811996</v>
      </c>
    </row>
    <row r="22" spans="1:20" ht="12.75">
      <c r="A22" s="66">
        <v>3</v>
      </c>
      <c r="B22" s="65" t="s">
        <v>122</v>
      </c>
      <c r="C22" s="58">
        <v>1990</v>
      </c>
      <c r="D22" s="58" t="s">
        <v>45</v>
      </c>
      <c r="E22" s="59">
        <v>76.9</v>
      </c>
      <c r="F22" s="40">
        <f t="shared" si="0"/>
        <v>1.2518301060028274</v>
      </c>
      <c r="G22" s="106">
        <v>41</v>
      </c>
      <c r="H22" s="58">
        <v>45</v>
      </c>
      <c r="I22" s="111" t="s">
        <v>126</v>
      </c>
      <c r="J22" s="65">
        <v>57</v>
      </c>
      <c r="K22" s="118">
        <v>60</v>
      </c>
      <c r="L22" s="111">
        <v>64</v>
      </c>
      <c r="M22" s="124">
        <f t="shared" si="1"/>
        <v>45</v>
      </c>
      <c r="N22" s="61" t="s">
        <v>103</v>
      </c>
      <c r="O22" s="124">
        <f t="shared" si="4"/>
        <v>64</v>
      </c>
      <c r="P22" s="61" t="s">
        <v>103</v>
      </c>
      <c r="Q22" s="126">
        <f t="shared" si="2"/>
        <v>109</v>
      </c>
      <c r="R22" s="62" t="s">
        <v>103</v>
      </c>
      <c r="S22" s="131" t="s">
        <v>174</v>
      </c>
      <c r="T22" s="63">
        <f t="shared" si="3"/>
        <v>136.4494815543082</v>
      </c>
    </row>
    <row r="23" spans="1:20" ht="12.75">
      <c r="A23" s="66">
        <v>4</v>
      </c>
      <c r="B23" s="65" t="s">
        <v>123</v>
      </c>
      <c r="C23" s="58">
        <v>1990</v>
      </c>
      <c r="D23" s="58" t="s">
        <v>45</v>
      </c>
      <c r="E23" s="59">
        <v>71</v>
      </c>
      <c r="F23" s="40">
        <f t="shared" si="0"/>
        <v>1.3136406240957519</v>
      </c>
      <c r="G23" s="106">
        <v>83</v>
      </c>
      <c r="H23" s="58" t="s">
        <v>131</v>
      </c>
      <c r="I23" s="111" t="s">
        <v>131</v>
      </c>
      <c r="J23" s="65">
        <v>105</v>
      </c>
      <c r="K23" s="118" t="s">
        <v>152</v>
      </c>
      <c r="L23" s="111" t="s">
        <v>152</v>
      </c>
      <c r="M23" s="124">
        <f t="shared" si="1"/>
        <v>83</v>
      </c>
      <c r="N23" s="61" t="s">
        <v>83</v>
      </c>
      <c r="O23" s="124">
        <f t="shared" si="4"/>
        <v>105</v>
      </c>
      <c r="P23" s="61" t="s">
        <v>83</v>
      </c>
      <c r="Q23" s="126">
        <f t="shared" si="2"/>
        <v>188</v>
      </c>
      <c r="R23" s="62" t="s">
        <v>83</v>
      </c>
      <c r="S23" s="131"/>
      <c r="T23" s="63">
        <f t="shared" si="3"/>
        <v>246.96443733000135</v>
      </c>
    </row>
    <row r="24" spans="1:20" ht="12.75">
      <c r="A24" s="33">
        <v>5</v>
      </c>
      <c r="B24" s="34" t="s">
        <v>124</v>
      </c>
      <c r="C24" s="88">
        <v>1989</v>
      </c>
      <c r="D24" s="88" t="s">
        <v>45</v>
      </c>
      <c r="E24" s="89">
        <v>70.7</v>
      </c>
      <c r="F24" s="36">
        <f t="shared" si="0"/>
        <v>1.3171754384407584</v>
      </c>
      <c r="G24" s="105">
        <v>53</v>
      </c>
      <c r="H24" s="88" t="s">
        <v>67</v>
      </c>
      <c r="I24" s="112" t="s">
        <v>67</v>
      </c>
      <c r="J24" s="34">
        <v>72</v>
      </c>
      <c r="K24" s="143">
        <v>77</v>
      </c>
      <c r="L24" s="112">
        <v>82</v>
      </c>
      <c r="M24" s="37">
        <f>IF(COUNT(G24:I24)&gt;0,LARGE(G24:I24,1),"")</f>
        <v>53</v>
      </c>
      <c r="N24" s="91" t="s">
        <v>111</v>
      </c>
      <c r="O24" s="37">
        <f>IF(COUNT(J24:L24)&gt;0,LARGE(J24:L24,1),"")</f>
        <v>82</v>
      </c>
      <c r="P24" s="91" t="s">
        <v>90</v>
      </c>
      <c r="Q24" s="123">
        <f>IF(AND(COUNT(M24)&gt;0,COUNT(O24)&gt;0),M24+O24,"")</f>
        <v>135</v>
      </c>
      <c r="R24" s="90" t="s">
        <v>111</v>
      </c>
      <c r="S24" s="129" t="s">
        <v>173</v>
      </c>
      <c r="T24" s="64">
        <f>IF(COUNT(F24)&gt;0,F24*(IF(COUNT(M24)&gt;0,M24,0)+IF(COUNT(O24)&gt;0,O24,0)),"")</f>
        <v>177.81868418950236</v>
      </c>
    </row>
    <row r="25" spans="1:20" ht="13.5" thickBot="1">
      <c r="A25" s="92">
        <v>6</v>
      </c>
      <c r="B25" s="93" t="s">
        <v>125</v>
      </c>
      <c r="C25" s="93">
        <v>1992</v>
      </c>
      <c r="D25" s="93" t="s">
        <v>53</v>
      </c>
      <c r="E25" s="94">
        <v>71.6</v>
      </c>
      <c r="F25" s="95">
        <f t="shared" si="0"/>
        <v>1.3066948058538232</v>
      </c>
      <c r="G25" s="108">
        <v>73</v>
      </c>
      <c r="H25" s="93" t="s">
        <v>128</v>
      </c>
      <c r="I25" s="113" t="s">
        <v>128</v>
      </c>
      <c r="J25" s="108">
        <v>85</v>
      </c>
      <c r="K25" s="93" t="s">
        <v>143</v>
      </c>
      <c r="L25" s="113" t="s">
        <v>143</v>
      </c>
      <c r="M25" s="92">
        <f>IF(COUNT(G25:I25)&gt;0,LARGE(G25:I25,1),"")</f>
        <v>73</v>
      </c>
      <c r="N25" s="96" t="s">
        <v>84</v>
      </c>
      <c r="O25" s="92">
        <f>IF(COUNT(J25:L25)&gt;0,LARGE(J25:L25,1),"")</f>
        <v>85</v>
      </c>
      <c r="P25" s="96" t="s">
        <v>84</v>
      </c>
      <c r="Q25" s="92">
        <f>IF(AND(COUNT(M25)&gt;0,COUNT(O25)&gt;0),M25+O25,"")</f>
        <v>158</v>
      </c>
      <c r="R25" s="96" t="s">
        <v>84</v>
      </c>
      <c r="S25" s="144"/>
      <c r="T25" s="98">
        <f>IF(COUNT(F25)&gt;0,F25*(IF(COUNT(M25)&gt;0,M25,0)+IF(COUNT(O25)&gt;0,O25,0)),"")</f>
        <v>206.45777932490407</v>
      </c>
    </row>
    <row r="26" ht="12.75">
      <c r="T26" s="26"/>
    </row>
    <row r="27" spans="1:20" ht="12.75">
      <c r="A27" s="22" t="s">
        <v>16</v>
      </c>
      <c r="C27" t="s">
        <v>25</v>
      </c>
      <c r="F27" s="22" t="s">
        <v>18</v>
      </c>
      <c r="H27" s="22" t="s">
        <v>19</v>
      </c>
      <c r="K27" s="8" t="s">
        <v>150</v>
      </c>
      <c r="N27" s="23" t="s">
        <v>20</v>
      </c>
      <c r="S27" s="22" t="s">
        <v>21</v>
      </c>
      <c r="T27" s="26"/>
    </row>
    <row r="28" ht="12.75">
      <c r="T28" s="26"/>
    </row>
    <row r="29" spans="1:20" ht="12.75">
      <c r="A29" s="22" t="s">
        <v>17</v>
      </c>
      <c r="C29" t="s">
        <v>26</v>
      </c>
      <c r="F29" s="22" t="s">
        <v>18</v>
      </c>
      <c r="K29" s="22" t="s">
        <v>151</v>
      </c>
      <c r="N29" s="24" t="s">
        <v>20</v>
      </c>
      <c r="S29" s="22" t="s">
        <v>21</v>
      </c>
      <c r="T29" s="26"/>
    </row>
    <row r="30" spans="12:20" ht="12.75">
      <c r="L30" s="16"/>
      <c r="T30" s="26"/>
    </row>
    <row r="31" spans="11:20" ht="12.75">
      <c r="K31" s="22" t="s">
        <v>93</v>
      </c>
      <c r="N31" s="24" t="s">
        <v>20</v>
      </c>
      <c r="S31" s="22" t="s">
        <v>21</v>
      </c>
      <c r="T31" s="26"/>
    </row>
    <row r="32" ht="12.75">
      <c r="T32" s="26"/>
    </row>
    <row r="33" ht="12.75">
      <c r="T33" s="26"/>
    </row>
    <row r="34" ht="12.75">
      <c r="T34" s="26"/>
    </row>
  </sheetData>
  <mergeCells count="9">
    <mergeCell ref="A10:T10"/>
    <mergeCell ref="A7:F7"/>
    <mergeCell ref="G7:L7"/>
    <mergeCell ref="M7:T7"/>
    <mergeCell ref="A8:B8"/>
    <mergeCell ref="A1:C1"/>
    <mergeCell ref="R1:T1"/>
    <mergeCell ref="H3:J3"/>
    <mergeCell ref="K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10" sqref="A10:IV10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5.7109375" style="0" customWidth="1"/>
    <col min="4" max="4" width="9.7109375" style="0" customWidth="1"/>
    <col min="5" max="5" width="6.7109375" style="0" customWidth="1"/>
    <col min="6" max="6" width="8.7109375" style="0" customWidth="1"/>
    <col min="7" max="13" width="5.7109375" style="26" customWidth="1"/>
    <col min="14" max="14" width="3.7109375" style="26" customWidth="1"/>
    <col min="15" max="15" width="5.7109375" style="26" customWidth="1"/>
    <col min="16" max="16" width="3.7109375" style="26" customWidth="1"/>
    <col min="17" max="17" width="5.7109375" style="26" customWidth="1"/>
    <col min="18" max="19" width="3.7109375" style="0" customWidth="1"/>
    <col min="20" max="20" width="9.28125" style="26" customWidth="1"/>
  </cols>
  <sheetData>
    <row r="1" spans="1:20" ht="12.75" customHeight="1">
      <c r="A1" s="160"/>
      <c r="B1" s="160"/>
      <c r="C1" s="160"/>
      <c r="D1" s="1"/>
      <c r="E1" s="2"/>
      <c r="K1" s="116"/>
      <c r="L1" s="116"/>
      <c r="M1" s="121"/>
      <c r="R1" s="161"/>
      <c r="S1" s="161"/>
      <c r="T1" s="161"/>
    </row>
    <row r="2" spans="3:20" ht="15.75" customHeight="1">
      <c r="C2" s="8"/>
      <c r="E2" s="18" t="s">
        <v>27</v>
      </c>
      <c r="G2" s="102"/>
      <c r="H2" s="102"/>
      <c r="I2" s="102"/>
      <c r="J2" s="102"/>
      <c r="K2" s="102"/>
      <c r="L2" s="102"/>
      <c r="M2" s="122"/>
      <c r="N2" s="122"/>
      <c r="O2" s="122"/>
      <c r="P2" s="122"/>
      <c r="T2" s="46"/>
    </row>
    <row r="3" spans="2:20" ht="15.75" customHeight="1">
      <c r="B3" s="8"/>
      <c r="C3" s="8"/>
      <c r="E3" s="1"/>
      <c r="F3" s="6"/>
      <c r="G3" s="100"/>
      <c r="H3" s="176" t="s">
        <v>177</v>
      </c>
      <c r="I3" s="176"/>
      <c r="J3" s="176"/>
      <c r="K3" s="177" t="s">
        <v>29</v>
      </c>
      <c r="L3" s="177"/>
      <c r="M3" s="177"/>
      <c r="N3" s="177"/>
      <c r="T3" s="46"/>
    </row>
    <row r="4" spans="2:20" ht="12.75" customHeight="1">
      <c r="B4" s="8"/>
      <c r="C4" s="8"/>
      <c r="E4" s="1"/>
      <c r="F4" s="6"/>
      <c r="G4" s="100"/>
      <c r="H4" s="137"/>
      <c r="I4" s="137"/>
      <c r="J4" s="137"/>
      <c r="K4" s="138"/>
      <c r="L4" s="138"/>
      <c r="M4" s="138"/>
      <c r="N4" s="138"/>
      <c r="T4" s="46"/>
    </row>
    <row r="5" spans="5:20" ht="12.75" customHeight="1" thickBot="1">
      <c r="E5" s="1"/>
      <c r="F5" s="9"/>
      <c r="G5" s="103"/>
      <c r="H5" s="103"/>
      <c r="I5" s="103"/>
      <c r="J5" s="103"/>
      <c r="K5" s="103"/>
      <c r="L5" s="103"/>
      <c r="T5" s="46"/>
    </row>
    <row r="6" spans="5:21" ht="12.75" customHeight="1" thickBot="1">
      <c r="E6" s="1"/>
      <c r="F6" s="2"/>
      <c r="T6" s="46"/>
      <c r="U6" s="139"/>
    </row>
    <row r="7" spans="1:20" ht="18" customHeight="1" thickBot="1">
      <c r="A7" s="167" t="s">
        <v>0</v>
      </c>
      <c r="B7" s="168"/>
      <c r="C7" s="168"/>
      <c r="D7" s="168"/>
      <c r="E7" s="168"/>
      <c r="F7" s="168"/>
      <c r="G7" s="169" t="s">
        <v>1</v>
      </c>
      <c r="H7" s="170"/>
      <c r="I7" s="170"/>
      <c r="J7" s="170"/>
      <c r="K7" s="170"/>
      <c r="L7" s="171"/>
      <c r="M7" s="169" t="s">
        <v>2</v>
      </c>
      <c r="N7" s="170"/>
      <c r="O7" s="170"/>
      <c r="P7" s="170"/>
      <c r="Q7" s="170"/>
      <c r="R7" s="170"/>
      <c r="S7" s="170"/>
      <c r="T7" s="171"/>
    </row>
    <row r="8" spans="1:20" ht="27" customHeight="1" thickBot="1">
      <c r="A8" s="173" t="s">
        <v>3</v>
      </c>
      <c r="B8" s="174"/>
      <c r="C8" s="28" t="s">
        <v>14</v>
      </c>
      <c r="D8" s="28" t="s">
        <v>4</v>
      </c>
      <c r="E8" s="29" t="s">
        <v>15</v>
      </c>
      <c r="F8" s="30" t="s">
        <v>5</v>
      </c>
      <c r="G8" s="25" t="s">
        <v>6</v>
      </c>
      <c r="H8" s="25"/>
      <c r="I8" s="31"/>
      <c r="J8" s="25" t="s">
        <v>7</v>
      </c>
      <c r="K8" s="25"/>
      <c r="L8" s="31"/>
      <c r="M8" s="25" t="s">
        <v>6</v>
      </c>
      <c r="N8" s="31"/>
      <c r="O8" s="25" t="s">
        <v>7</v>
      </c>
      <c r="P8" s="31"/>
      <c r="Q8" s="25" t="s">
        <v>8</v>
      </c>
      <c r="R8" s="31"/>
      <c r="S8" s="32" t="s">
        <v>22</v>
      </c>
      <c r="T8" s="47" t="s">
        <v>9</v>
      </c>
    </row>
    <row r="9" spans="1:20" ht="15" customHeight="1" thickBot="1">
      <c r="A9" s="11"/>
      <c r="B9" s="12"/>
      <c r="C9" s="19"/>
      <c r="D9" s="19"/>
      <c r="E9" s="20"/>
      <c r="F9" s="21"/>
      <c r="G9" s="13">
        <v>1</v>
      </c>
      <c r="H9" s="13">
        <v>2</v>
      </c>
      <c r="I9" s="14">
        <v>3</v>
      </c>
      <c r="J9" s="13">
        <v>1</v>
      </c>
      <c r="K9" s="13">
        <v>2</v>
      </c>
      <c r="L9" s="14">
        <v>3</v>
      </c>
      <c r="M9" s="13" t="s">
        <v>10</v>
      </c>
      <c r="N9" s="14" t="s">
        <v>11</v>
      </c>
      <c r="O9" s="13" t="s">
        <v>12</v>
      </c>
      <c r="P9" s="14" t="s">
        <v>11</v>
      </c>
      <c r="Q9" s="140" t="s">
        <v>13</v>
      </c>
      <c r="R9" s="140" t="s">
        <v>11</v>
      </c>
      <c r="S9" s="142"/>
      <c r="T9" s="141"/>
    </row>
    <row r="10" spans="1:20" ht="15" customHeight="1" thickBot="1">
      <c r="A10" s="164" t="s">
        <v>24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6"/>
    </row>
    <row r="11" spans="1:20" ht="12.75">
      <c r="A11" s="76"/>
      <c r="B11" s="80" t="s">
        <v>40</v>
      </c>
      <c r="C11" s="77"/>
      <c r="D11" s="77"/>
      <c r="E11" s="77"/>
      <c r="F11" s="78"/>
      <c r="G11" s="104"/>
      <c r="H11" s="114"/>
      <c r="I11" s="109"/>
      <c r="J11" s="104"/>
      <c r="K11" s="114"/>
      <c r="L11" s="109"/>
      <c r="M11" s="104"/>
      <c r="N11" s="109"/>
      <c r="O11" s="104"/>
      <c r="P11" s="109"/>
      <c r="Q11" s="104"/>
      <c r="R11" s="78"/>
      <c r="S11" s="75"/>
      <c r="T11" s="127"/>
    </row>
    <row r="12" spans="1:20" ht="12.75">
      <c r="A12" s="33">
        <v>1</v>
      </c>
      <c r="B12" s="34" t="s">
        <v>133</v>
      </c>
      <c r="C12" s="34">
        <v>1987</v>
      </c>
      <c r="D12" s="34" t="s">
        <v>45</v>
      </c>
      <c r="E12" s="35">
        <v>80.3</v>
      </c>
      <c r="F12" s="36">
        <f aca="true" t="shared" si="0" ref="F12:F26">(10^(((LOG10(E12/168.091))*(LOG10(E12/168.091)))*0.845716976))</f>
        <v>1.2219421826923236</v>
      </c>
      <c r="G12" s="105">
        <v>100</v>
      </c>
      <c r="H12" s="34">
        <v>106</v>
      </c>
      <c r="I12" s="110" t="s">
        <v>132</v>
      </c>
      <c r="J12" s="105">
        <v>125</v>
      </c>
      <c r="K12" s="34">
        <v>130</v>
      </c>
      <c r="L12" s="110">
        <v>134</v>
      </c>
      <c r="M12" s="123">
        <f aca="true" t="shared" si="1" ref="M12:M26">IF(COUNT(G12:I12)&gt;0,LARGE(G12:I12,1),"")</f>
        <v>106</v>
      </c>
      <c r="N12" s="54" t="s">
        <v>83</v>
      </c>
      <c r="O12" s="33">
        <f>IF(COUNT(J12:L12)&gt;0,LARGE(J12:L12,1),"")</f>
        <v>134</v>
      </c>
      <c r="P12" s="38" t="s">
        <v>83</v>
      </c>
      <c r="Q12" s="123">
        <f aca="true" t="shared" si="2" ref="Q12:Q26">IF(AND(COUNT(M12)&gt;0,COUNT(O12)&gt;0),M12+O12,"")</f>
        <v>240</v>
      </c>
      <c r="R12" s="37" t="s">
        <v>83</v>
      </c>
      <c r="S12" s="39" t="s">
        <v>172</v>
      </c>
      <c r="T12" s="49">
        <f aca="true" t="shared" si="3" ref="T12:T26">IF(COUNT(F12)&gt;0,F12*(IF(COUNT(M12)&gt;0,M12,0)+IF(COUNT(O12)&gt;0,O12,0)),"")</f>
        <v>293.26612384615765</v>
      </c>
    </row>
    <row r="13" spans="1:20" ht="12.75">
      <c r="A13" s="33">
        <v>2</v>
      </c>
      <c r="B13" s="34" t="s">
        <v>135</v>
      </c>
      <c r="C13" s="34">
        <v>1984</v>
      </c>
      <c r="D13" s="34" t="s">
        <v>53</v>
      </c>
      <c r="E13" s="35">
        <v>83.9</v>
      </c>
      <c r="F13" s="36">
        <f t="shared" si="0"/>
        <v>1.1940477903793991</v>
      </c>
      <c r="G13" s="105">
        <v>110</v>
      </c>
      <c r="H13" s="34" t="s">
        <v>160</v>
      </c>
      <c r="I13" s="110" t="s">
        <v>160</v>
      </c>
      <c r="J13" s="105">
        <v>138</v>
      </c>
      <c r="K13" s="34" t="s">
        <v>168</v>
      </c>
      <c r="L13" s="110" t="s">
        <v>168</v>
      </c>
      <c r="M13" s="37">
        <f t="shared" si="1"/>
        <v>110</v>
      </c>
      <c r="N13" s="61" t="s">
        <v>82</v>
      </c>
      <c r="O13" s="123">
        <f aca="true" t="shared" si="4" ref="O13:O26">IF(COUNT(J13:L13)&gt;0,LARGE(J13:L13,1),"")</f>
        <v>138</v>
      </c>
      <c r="P13" s="38" t="s">
        <v>82</v>
      </c>
      <c r="Q13" s="123">
        <f t="shared" si="2"/>
        <v>248</v>
      </c>
      <c r="R13" s="37" t="s">
        <v>82</v>
      </c>
      <c r="S13" s="39" t="s">
        <v>171</v>
      </c>
      <c r="T13" s="49">
        <f t="shared" si="3"/>
        <v>296.12385201409097</v>
      </c>
    </row>
    <row r="14" spans="1:20" ht="12.75">
      <c r="A14" s="33">
        <v>3</v>
      </c>
      <c r="B14" s="34" t="s">
        <v>136</v>
      </c>
      <c r="C14" s="34">
        <v>1987</v>
      </c>
      <c r="D14" s="34" t="s">
        <v>116</v>
      </c>
      <c r="E14" s="35">
        <v>77.6</v>
      </c>
      <c r="F14" s="36">
        <f t="shared" si="0"/>
        <v>1.24536840323285</v>
      </c>
      <c r="G14" s="105">
        <v>85</v>
      </c>
      <c r="H14" s="34">
        <v>90</v>
      </c>
      <c r="I14" s="110">
        <v>95</v>
      </c>
      <c r="J14" s="105">
        <v>120</v>
      </c>
      <c r="K14" s="34">
        <v>125</v>
      </c>
      <c r="L14" s="110">
        <v>130</v>
      </c>
      <c r="M14" s="37">
        <f t="shared" si="1"/>
        <v>95</v>
      </c>
      <c r="N14" s="61" t="s">
        <v>84</v>
      </c>
      <c r="O14" s="123">
        <f t="shared" si="4"/>
        <v>130</v>
      </c>
      <c r="P14" s="38" t="s">
        <v>84</v>
      </c>
      <c r="Q14" s="123">
        <f t="shared" si="2"/>
        <v>225</v>
      </c>
      <c r="R14" s="37" t="s">
        <v>84</v>
      </c>
      <c r="S14" s="39"/>
      <c r="T14" s="49">
        <f t="shared" si="3"/>
        <v>280.20789072739126</v>
      </c>
    </row>
    <row r="15" spans="1:20" ht="12.75">
      <c r="A15" s="33">
        <v>3</v>
      </c>
      <c r="B15" s="34" t="s">
        <v>154</v>
      </c>
      <c r="C15" s="34">
        <v>1992</v>
      </c>
      <c r="D15" s="34" t="s">
        <v>53</v>
      </c>
      <c r="E15" s="35">
        <v>81.9</v>
      </c>
      <c r="F15" s="36">
        <f t="shared" si="0"/>
        <v>1.2091022655148507</v>
      </c>
      <c r="G15" s="105">
        <v>40</v>
      </c>
      <c r="H15" s="34">
        <v>45</v>
      </c>
      <c r="I15" s="110" t="s">
        <v>157</v>
      </c>
      <c r="J15" s="105">
        <v>55</v>
      </c>
      <c r="K15" s="34">
        <v>60</v>
      </c>
      <c r="L15" s="110" t="s">
        <v>101</v>
      </c>
      <c r="M15" s="37">
        <f>IF(COUNT(G15:I15)&gt;0,LARGE(G15:I15,1),"")</f>
        <v>45</v>
      </c>
      <c r="N15" s="61" t="s">
        <v>111</v>
      </c>
      <c r="O15" s="123">
        <f>IF(COUNT(J15:L15)&gt;0,LARGE(J15:L15,1),"")</f>
        <v>60</v>
      </c>
      <c r="P15" s="38" t="s">
        <v>111</v>
      </c>
      <c r="Q15" s="123">
        <f>IF(AND(COUNT(M15)&gt;0,COUNT(O15)&gt;0),M15+O15,"")</f>
        <v>105</v>
      </c>
      <c r="R15" s="37" t="s">
        <v>111</v>
      </c>
      <c r="S15" s="39"/>
      <c r="T15" s="49">
        <f>IF(COUNT(F15)&gt;0,F15*(IF(COUNT(M15)&gt;0,M15,0)+IF(COUNT(O15)&gt;0,O15,0)),"")</f>
        <v>126.95573787905931</v>
      </c>
    </row>
    <row r="16" spans="1:20" ht="12.75">
      <c r="A16" s="33">
        <v>4</v>
      </c>
      <c r="B16" s="34" t="s">
        <v>137</v>
      </c>
      <c r="C16" s="34">
        <v>1987</v>
      </c>
      <c r="D16" s="34" t="s">
        <v>116</v>
      </c>
      <c r="E16" s="35">
        <v>83</v>
      </c>
      <c r="F16" s="36">
        <f t="shared" si="0"/>
        <v>1.2006906290955643</v>
      </c>
      <c r="G16" s="105">
        <v>75</v>
      </c>
      <c r="H16" s="34" t="s">
        <v>108</v>
      </c>
      <c r="I16" s="110" t="s">
        <v>108</v>
      </c>
      <c r="J16" s="105">
        <v>95</v>
      </c>
      <c r="K16" s="34" t="s">
        <v>165</v>
      </c>
      <c r="L16" s="111" t="s">
        <v>165</v>
      </c>
      <c r="M16" s="37">
        <f t="shared" si="1"/>
        <v>75</v>
      </c>
      <c r="N16" s="61" t="s">
        <v>90</v>
      </c>
      <c r="O16" s="123">
        <f t="shared" si="4"/>
        <v>95</v>
      </c>
      <c r="P16" s="38" t="s">
        <v>90</v>
      </c>
      <c r="Q16" s="123">
        <f t="shared" si="2"/>
        <v>170</v>
      </c>
      <c r="R16" s="37" t="s">
        <v>90</v>
      </c>
      <c r="S16" s="39"/>
      <c r="T16" s="49">
        <f t="shared" si="3"/>
        <v>204.11740694624595</v>
      </c>
    </row>
    <row r="17" spans="1:20" ht="12.75">
      <c r="A17" s="66"/>
      <c r="B17" s="99" t="s">
        <v>41</v>
      </c>
      <c r="C17" s="58"/>
      <c r="D17" s="58"/>
      <c r="E17" s="59"/>
      <c r="F17" s="83"/>
      <c r="G17" s="105"/>
      <c r="H17" s="34"/>
      <c r="I17" s="110"/>
      <c r="J17" s="106"/>
      <c r="K17" s="117"/>
      <c r="L17" s="111"/>
      <c r="M17" s="66"/>
      <c r="N17" s="67"/>
      <c r="O17" s="66"/>
      <c r="P17" s="61"/>
      <c r="Q17" s="66"/>
      <c r="R17" s="61"/>
      <c r="S17" s="39"/>
      <c r="T17" s="87"/>
    </row>
    <row r="18" spans="1:20" ht="12.75">
      <c r="A18" s="66">
        <v>1</v>
      </c>
      <c r="B18" s="58" t="s">
        <v>138</v>
      </c>
      <c r="C18" s="58">
        <v>1979</v>
      </c>
      <c r="D18" s="58" t="s">
        <v>45</v>
      </c>
      <c r="E18" s="59">
        <v>91.5</v>
      </c>
      <c r="F18" s="83">
        <f t="shared" si="0"/>
        <v>1.145508170677624</v>
      </c>
      <c r="G18" s="106">
        <v>70</v>
      </c>
      <c r="H18" s="58">
        <v>75</v>
      </c>
      <c r="I18" s="111">
        <v>75</v>
      </c>
      <c r="J18" s="106" t="s">
        <v>175</v>
      </c>
      <c r="K18" s="118" t="s">
        <v>175</v>
      </c>
      <c r="L18" s="111" t="s">
        <v>175</v>
      </c>
      <c r="M18" s="66">
        <f t="shared" si="1"/>
        <v>75</v>
      </c>
      <c r="N18" s="67" t="s">
        <v>84</v>
      </c>
      <c r="O18" s="66">
        <f t="shared" si="4"/>
      </c>
      <c r="P18" s="61">
        <f>IF(COUNT(J18:L18)&gt;0,ROMAN(RANK(O18,$O$12:$O$26,0),0),"")</f>
      </c>
      <c r="Q18" s="66">
        <v>75</v>
      </c>
      <c r="R18" s="61" t="s">
        <v>90</v>
      </c>
      <c r="S18" s="60" t="s">
        <v>60</v>
      </c>
      <c r="T18" s="69">
        <f t="shared" si="3"/>
        <v>85.9131128008218</v>
      </c>
    </row>
    <row r="19" spans="1:20" ht="12.75">
      <c r="A19" s="50">
        <v>2</v>
      </c>
      <c r="B19" s="51" t="s">
        <v>139</v>
      </c>
      <c r="C19" s="51">
        <v>1974</v>
      </c>
      <c r="D19" s="51" t="s">
        <v>53</v>
      </c>
      <c r="E19" s="52">
        <v>90.9</v>
      </c>
      <c r="F19" s="57">
        <f t="shared" si="0"/>
        <v>1.1488981931764026</v>
      </c>
      <c r="G19" s="106">
        <v>110</v>
      </c>
      <c r="H19" s="58" t="s">
        <v>161</v>
      </c>
      <c r="I19" s="111">
        <v>117</v>
      </c>
      <c r="J19" s="107">
        <v>140</v>
      </c>
      <c r="K19" s="118">
        <v>147</v>
      </c>
      <c r="L19" s="111" t="s">
        <v>169</v>
      </c>
      <c r="M19" s="54">
        <f>IF(COUNT(G19:I19)&gt;0,LARGE(G19:I19,1),"")</f>
        <v>117</v>
      </c>
      <c r="N19" s="67" t="str">
        <f>IF(COUNT($G19:$I19)&gt;0,ROMAN(RANK(M19,$M$12:$M$26,0),0),"")</f>
        <v>I</v>
      </c>
      <c r="O19" s="125">
        <f>IF(COUNT(J19:L19)&gt;0,LARGE(J19:L19,1),"")</f>
        <v>147</v>
      </c>
      <c r="P19" s="53" t="str">
        <f>IF(COUNT(J19:L19)&gt;0,ROMAN(RANK(O19,$O$12:$O$26,0),0),"")</f>
        <v>I</v>
      </c>
      <c r="Q19" s="125">
        <f>IF(AND(COUNT(M19)&gt;0,COUNT(O19)&gt;0),M19+O19,"")</f>
        <v>264</v>
      </c>
      <c r="R19" s="54" t="s">
        <v>82</v>
      </c>
      <c r="S19" s="60"/>
      <c r="T19" s="69">
        <f>IF(COUNT(F19)&gt;0,F19*(IF(COUNT(M19)&gt;0,M19,0)+IF(COUNT(O19)&gt;0,O19,0)),"")</f>
        <v>303.3091229985703</v>
      </c>
    </row>
    <row r="20" spans="1:20" ht="12.75">
      <c r="A20" s="66">
        <v>3</v>
      </c>
      <c r="B20" s="65" t="s">
        <v>140</v>
      </c>
      <c r="C20" s="58">
        <v>1989</v>
      </c>
      <c r="D20" s="58" t="s">
        <v>45</v>
      </c>
      <c r="E20" s="59">
        <v>91.5</v>
      </c>
      <c r="F20" s="40">
        <f t="shared" si="0"/>
        <v>1.145508170677624</v>
      </c>
      <c r="G20" s="105">
        <v>45</v>
      </c>
      <c r="H20" s="88">
        <v>50</v>
      </c>
      <c r="I20" s="112">
        <v>55</v>
      </c>
      <c r="J20" s="65">
        <v>70</v>
      </c>
      <c r="K20" s="118" t="s">
        <v>163</v>
      </c>
      <c r="L20" s="111" t="s">
        <v>163</v>
      </c>
      <c r="M20" s="124">
        <f t="shared" si="1"/>
        <v>55</v>
      </c>
      <c r="N20" s="61" t="s">
        <v>90</v>
      </c>
      <c r="O20" s="124">
        <f t="shared" si="4"/>
        <v>70</v>
      </c>
      <c r="P20" s="61" t="s">
        <v>84</v>
      </c>
      <c r="Q20" s="126">
        <f t="shared" si="2"/>
        <v>125</v>
      </c>
      <c r="R20" s="62" t="s">
        <v>84</v>
      </c>
      <c r="S20" s="39" t="s">
        <v>173</v>
      </c>
      <c r="T20" s="63">
        <f t="shared" si="3"/>
        <v>143.188521334703</v>
      </c>
    </row>
    <row r="21" spans="1:20" ht="12.75">
      <c r="A21" s="66">
        <v>4</v>
      </c>
      <c r="B21" s="65" t="s">
        <v>141</v>
      </c>
      <c r="C21" s="58">
        <v>1990</v>
      </c>
      <c r="D21" s="58" t="s">
        <v>116</v>
      </c>
      <c r="E21" s="59">
        <v>90.5</v>
      </c>
      <c r="F21" s="40">
        <f t="shared" si="0"/>
        <v>1.151196768616705</v>
      </c>
      <c r="G21" s="106">
        <v>95</v>
      </c>
      <c r="H21" s="58">
        <v>100</v>
      </c>
      <c r="I21" s="111" t="s">
        <v>158</v>
      </c>
      <c r="J21" s="65">
        <v>120</v>
      </c>
      <c r="K21" s="118">
        <v>125</v>
      </c>
      <c r="L21" s="111" t="s">
        <v>166</v>
      </c>
      <c r="M21" s="124">
        <f t="shared" si="1"/>
        <v>100</v>
      </c>
      <c r="N21" s="61" t="s">
        <v>83</v>
      </c>
      <c r="O21" s="124">
        <f t="shared" si="4"/>
        <v>125</v>
      </c>
      <c r="P21" s="61" t="s">
        <v>83</v>
      </c>
      <c r="Q21" s="126">
        <f t="shared" si="2"/>
        <v>225</v>
      </c>
      <c r="R21" s="62" t="s">
        <v>83</v>
      </c>
      <c r="S21" s="60"/>
      <c r="T21" s="63">
        <f t="shared" si="3"/>
        <v>259.01927293875866</v>
      </c>
    </row>
    <row r="22" spans="1:20" ht="12.75">
      <c r="A22" s="66"/>
      <c r="B22" s="82" t="s">
        <v>42</v>
      </c>
      <c r="C22" s="58"/>
      <c r="D22" s="58"/>
      <c r="E22" s="59"/>
      <c r="F22" s="40"/>
      <c r="G22" s="106"/>
      <c r="H22" s="58"/>
      <c r="I22" s="111"/>
      <c r="J22" s="65"/>
      <c r="K22" s="118"/>
      <c r="L22" s="111"/>
      <c r="M22" s="124"/>
      <c r="N22" s="61"/>
      <c r="O22" s="124"/>
      <c r="P22" s="61"/>
      <c r="Q22" s="126"/>
      <c r="R22" s="62"/>
      <c r="S22" s="60"/>
      <c r="T22" s="63"/>
    </row>
    <row r="23" spans="1:20" ht="12.75">
      <c r="A23" s="66">
        <v>1</v>
      </c>
      <c r="B23" s="65" t="s">
        <v>142</v>
      </c>
      <c r="C23" s="58">
        <v>1989</v>
      </c>
      <c r="D23" s="58" t="s">
        <v>45</v>
      </c>
      <c r="E23" s="59">
        <v>94.6</v>
      </c>
      <c r="F23" s="40">
        <f t="shared" si="0"/>
        <v>1.1290438720942142</v>
      </c>
      <c r="G23" s="106">
        <v>50</v>
      </c>
      <c r="H23" s="58">
        <v>53</v>
      </c>
      <c r="I23" s="111">
        <v>58</v>
      </c>
      <c r="J23" s="65" t="s">
        <v>81</v>
      </c>
      <c r="K23" s="118">
        <v>65</v>
      </c>
      <c r="L23" s="111">
        <v>70</v>
      </c>
      <c r="M23" s="124">
        <f t="shared" si="1"/>
        <v>58</v>
      </c>
      <c r="N23" s="61" t="s">
        <v>83</v>
      </c>
      <c r="O23" s="124">
        <f t="shared" si="4"/>
        <v>70</v>
      </c>
      <c r="P23" s="61" t="s">
        <v>83</v>
      </c>
      <c r="Q23" s="126">
        <f t="shared" si="2"/>
        <v>128</v>
      </c>
      <c r="R23" s="62" t="s">
        <v>83</v>
      </c>
      <c r="S23" s="60" t="s">
        <v>172</v>
      </c>
      <c r="T23" s="63">
        <f t="shared" si="3"/>
        <v>144.51761562805942</v>
      </c>
    </row>
    <row r="24" spans="1:20" ht="12.75">
      <c r="A24" s="66">
        <v>2</v>
      </c>
      <c r="B24" s="65" t="s">
        <v>144</v>
      </c>
      <c r="C24" s="58">
        <v>1986</v>
      </c>
      <c r="D24" s="58" t="s">
        <v>45</v>
      </c>
      <c r="E24" s="59">
        <v>94.2</v>
      </c>
      <c r="F24" s="40">
        <f t="shared" si="0"/>
        <v>1.1310733277961553</v>
      </c>
      <c r="G24" s="106">
        <v>70</v>
      </c>
      <c r="H24" s="58">
        <v>77</v>
      </c>
      <c r="I24" s="111" t="s">
        <v>109</v>
      </c>
      <c r="J24" s="65">
        <v>80</v>
      </c>
      <c r="K24" s="118">
        <v>85</v>
      </c>
      <c r="L24" s="111" t="s">
        <v>164</v>
      </c>
      <c r="M24" s="124">
        <f t="shared" si="1"/>
        <v>77</v>
      </c>
      <c r="N24" s="61" t="s">
        <v>82</v>
      </c>
      <c r="O24" s="124">
        <f t="shared" si="4"/>
        <v>85</v>
      </c>
      <c r="P24" s="61" t="s">
        <v>82</v>
      </c>
      <c r="Q24" s="126">
        <f t="shared" si="2"/>
        <v>162</v>
      </c>
      <c r="R24" s="62" t="s">
        <v>82</v>
      </c>
      <c r="S24" s="60" t="s">
        <v>171</v>
      </c>
      <c r="T24" s="63">
        <f t="shared" si="3"/>
        <v>183.23387910297717</v>
      </c>
    </row>
    <row r="25" spans="1:20" ht="12.75">
      <c r="A25" s="66"/>
      <c r="B25" s="82" t="s">
        <v>145</v>
      </c>
      <c r="C25" s="58"/>
      <c r="D25" s="58"/>
      <c r="E25" s="59"/>
      <c r="F25" s="40"/>
      <c r="G25" s="106"/>
      <c r="H25" s="58"/>
      <c r="I25" s="111"/>
      <c r="J25" s="65"/>
      <c r="K25" s="118"/>
      <c r="L25" s="111"/>
      <c r="M25" s="124">
        <f t="shared" si="1"/>
      </c>
      <c r="N25" s="61">
        <f>IF(COUNT($G25:$I25)&gt;0,ROMAN(RANK(M25,$M$12:$M$26,0),0),"")</f>
      </c>
      <c r="O25" s="124">
        <f t="shared" si="4"/>
      </c>
      <c r="P25" s="61">
        <f>IF(COUNT(J25:L25)&gt;0,ROMAN(RANK(O25,$O$12:$O$26,0),0),"")</f>
      </c>
      <c r="Q25" s="126">
        <f t="shared" si="2"/>
      </c>
      <c r="R25" s="62"/>
      <c r="S25" s="60"/>
      <c r="T25" s="63">
        <f t="shared" si="3"/>
      </c>
    </row>
    <row r="26" spans="1:20" ht="13.5" thickBot="1">
      <c r="A26" s="92">
        <v>1</v>
      </c>
      <c r="B26" s="93" t="s">
        <v>147</v>
      </c>
      <c r="C26" s="93">
        <v>1988</v>
      </c>
      <c r="D26" s="93" t="s">
        <v>148</v>
      </c>
      <c r="E26" s="94">
        <v>105.8</v>
      </c>
      <c r="F26" s="95">
        <f t="shared" si="0"/>
        <v>1.0819016991739918</v>
      </c>
      <c r="G26" s="108">
        <v>103</v>
      </c>
      <c r="H26" s="93" t="s">
        <v>159</v>
      </c>
      <c r="I26" s="113" t="s">
        <v>159</v>
      </c>
      <c r="J26" s="108" t="s">
        <v>166</v>
      </c>
      <c r="K26" s="93">
        <v>134</v>
      </c>
      <c r="L26" s="113" t="s">
        <v>167</v>
      </c>
      <c r="M26" s="92">
        <f t="shared" si="1"/>
        <v>103</v>
      </c>
      <c r="N26" s="96" t="s">
        <v>82</v>
      </c>
      <c r="O26" s="92">
        <f t="shared" si="4"/>
        <v>134</v>
      </c>
      <c r="P26" s="96" t="str">
        <f>IF(COUNT(J26:L26)&gt;0,ROMAN(RANK(O26,$O$12:$O$26,0),0),"")</f>
        <v>III</v>
      </c>
      <c r="Q26" s="92">
        <f t="shared" si="2"/>
        <v>237</v>
      </c>
      <c r="R26" s="96" t="s">
        <v>82</v>
      </c>
      <c r="S26" s="97"/>
      <c r="T26" s="98">
        <f t="shared" si="3"/>
        <v>256.4107027042361</v>
      </c>
    </row>
    <row r="28" spans="1:19" ht="12.75">
      <c r="A28" s="22" t="s">
        <v>16</v>
      </c>
      <c r="C28" t="s">
        <v>25</v>
      </c>
      <c r="F28" s="22" t="s">
        <v>18</v>
      </c>
      <c r="H28" s="115" t="s">
        <v>19</v>
      </c>
      <c r="K28" s="119" t="s">
        <v>155</v>
      </c>
      <c r="N28" s="115" t="s">
        <v>20</v>
      </c>
      <c r="S28" s="22" t="s">
        <v>21</v>
      </c>
    </row>
    <row r="30" spans="1:19" ht="12.75">
      <c r="A30" s="22" t="s">
        <v>17</v>
      </c>
      <c r="C30" t="s">
        <v>43</v>
      </c>
      <c r="F30" s="22" t="s">
        <v>18</v>
      </c>
      <c r="K30" s="115" t="s">
        <v>162</v>
      </c>
      <c r="N30" s="119" t="s">
        <v>20</v>
      </c>
      <c r="S30" s="22" t="s">
        <v>21</v>
      </c>
    </row>
    <row r="31" ht="12.75">
      <c r="L31" s="120"/>
    </row>
    <row r="32" spans="11:19" ht="12.75">
      <c r="K32" s="115" t="s">
        <v>156</v>
      </c>
      <c r="N32" s="119" t="s">
        <v>20</v>
      </c>
      <c r="S32" s="22" t="s">
        <v>21</v>
      </c>
    </row>
  </sheetData>
  <mergeCells count="9">
    <mergeCell ref="A10:T10"/>
    <mergeCell ref="A7:F7"/>
    <mergeCell ref="G7:L7"/>
    <mergeCell ref="M7:T7"/>
    <mergeCell ref="A8:B8"/>
    <mergeCell ref="A1:C1"/>
    <mergeCell ref="R1:T1"/>
    <mergeCell ref="H3:J3"/>
    <mergeCell ref="K3:N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Janno</dc:creator>
  <cp:keywords/>
  <dc:description/>
  <cp:lastModifiedBy>kasutaja</cp:lastModifiedBy>
  <cp:lastPrinted>2007-04-29T20:46:20Z</cp:lastPrinted>
  <dcterms:created xsi:type="dcterms:W3CDTF">2006-05-23T16:30:57Z</dcterms:created>
  <dcterms:modified xsi:type="dcterms:W3CDTF">2007-10-12T10:03:15Z</dcterms:modified>
  <cp:category/>
  <cp:version/>
  <cp:contentType/>
  <cp:contentStatus/>
</cp:coreProperties>
</file>